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1840" windowHeight="13140"/>
  </bookViews>
  <sheets>
    <sheet name="2022" sheetId="11" r:id="rId1"/>
  </sheets>
  <definedNames>
    <definedName name="_xlnm._FilterDatabase" localSheetId="0" hidden="1">'2022'!$C$5:$N$105</definedName>
    <definedName name="_xlnm.Print_Titles" localSheetId="0">'2022'!$1:$6</definedName>
  </definedNames>
  <calcPr calcId="144525"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11" l="1"/>
  <c r="J32" i="11" l="1"/>
  <c r="J31" i="11"/>
  <c r="G7" i="11" l="1"/>
  <c r="H83" i="11" l="1"/>
  <c r="I83" i="11"/>
  <c r="G83" i="11"/>
  <c r="E7" i="11"/>
  <c r="I7" i="11"/>
  <c r="C80" i="11"/>
  <c r="D80" i="11"/>
  <c r="H69" i="11" l="1"/>
  <c r="I69" i="11"/>
  <c r="G69" i="11"/>
  <c r="H67" i="11"/>
  <c r="I67" i="11"/>
  <c r="G67" i="11"/>
  <c r="H46" i="11"/>
  <c r="I46" i="11"/>
  <c r="G46" i="11"/>
  <c r="E40" i="11"/>
  <c r="H32" i="11"/>
  <c r="I32" i="11"/>
  <c r="G32" i="11"/>
  <c r="D70" i="11" l="1"/>
  <c r="D71" i="11"/>
  <c r="D72" i="11"/>
  <c r="D73" i="11"/>
  <c r="D74" i="11"/>
  <c r="D75" i="11"/>
  <c r="D76" i="11"/>
  <c r="D77" i="11"/>
  <c r="D78" i="11"/>
  <c r="D79" i="11"/>
  <c r="C70" i="11"/>
  <c r="C71" i="11"/>
  <c r="C72" i="11"/>
  <c r="C73" i="11"/>
  <c r="C74" i="11"/>
  <c r="C75" i="11"/>
  <c r="C76" i="11"/>
  <c r="C77" i="11"/>
  <c r="C78" i="11"/>
  <c r="C79" i="11"/>
  <c r="D43" i="11" l="1"/>
  <c r="C94" i="11" l="1"/>
  <c r="D94" i="11"/>
  <c r="C93" i="11"/>
  <c r="D93" i="11"/>
  <c r="D68" i="11"/>
  <c r="D69" i="11"/>
  <c r="C60" i="11"/>
  <c r="D60" i="11"/>
  <c r="E45" i="11"/>
  <c r="F45" i="11"/>
  <c r="F7" i="11" s="1"/>
  <c r="G45" i="11"/>
  <c r="H45" i="11"/>
  <c r="I45" i="11"/>
  <c r="J45" i="11"/>
  <c r="J7" i="11" s="1"/>
  <c r="K45" i="11"/>
  <c r="L45" i="11"/>
  <c r="M45" i="11"/>
  <c r="N45" i="11"/>
  <c r="C49" i="11"/>
  <c r="D49" i="11"/>
  <c r="D67" i="11" l="1"/>
  <c r="D48" i="11" l="1"/>
  <c r="D102" i="11" l="1"/>
  <c r="C102" i="11"/>
  <c r="D101" i="11"/>
  <c r="C101" i="11"/>
  <c r="N100" i="11"/>
  <c r="M100" i="11"/>
  <c r="L100" i="11"/>
  <c r="K100" i="11"/>
  <c r="J100" i="11"/>
  <c r="I100" i="11"/>
  <c r="H100" i="11"/>
  <c r="G100" i="11"/>
  <c r="F100" i="11"/>
  <c r="E100" i="11"/>
  <c r="D100" i="11"/>
  <c r="C100" i="11"/>
  <c r="D99" i="11"/>
  <c r="C99" i="11"/>
  <c r="N98" i="11"/>
  <c r="N97" i="11" s="1"/>
  <c r="M98" i="11"/>
  <c r="L98" i="11"/>
  <c r="L97" i="11" s="1"/>
  <c r="K98" i="11"/>
  <c r="K97" i="11" s="1"/>
  <c r="J98" i="11"/>
  <c r="J97" i="11" s="1"/>
  <c r="I98" i="11"/>
  <c r="H98" i="11"/>
  <c r="G98" i="11"/>
  <c r="F98" i="11"/>
  <c r="F97" i="11" s="1"/>
  <c r="E98" i="11"/>
  <c r="D98" i="11"/>
  <c r="D97" i="11" s="1"/>
  <c r="M97" i="11"/>
  <c r="I97" i="11"/>
  <c r="G97" i="11"/>
  <c r="E97" i="11"/>
  <c r="D96" i="11"/>
  <c r="C96" i="11"/>
  <c r="N95" i="11"/>
  <c r="M95" i="11"/>
  <c r="L95" i="11"/>
  <c r="K95" i="11"/>
  <c r="J95" i="11"/>
  <c r="I95" i="11"/>
  <c r="H95" i="11"/>
  <c r="G95" i="11"/>
  <c r="F95" i="11"/>
  <c r="E95" i="11"/>
  <c r="D95" i="11"/>
  <c r="C95" i="11"/>
  <c r="D92" i="11"/>
  <c r="C92" i="11"/>
  <c r="N91" i="11"/>
  <c r="M91" i="11"/>
  <c r="L91" i="11"/>
  <c r="K91" i="11"/>
  <c r="J91" i="11"/>
  <c r="J85" i="11" s="1"/>
  <c r="I91" i="11"/>
  <c r="I85" i="11" s="1"/>
  <c r="H91" i="11"/>
  <c r="H85" i="11" s="1"/>
  <c r="G91" i="11"/>
  <c r="G85" i="11" s="1"/>
  <c r="F91" i="11"/>
  <c r="F85" i="11" s="1"/>
  <c r="E91" i="11"/>
  <c r="E85" i="11" s="1"/>
  <c r="D91" i="11"/>
  <c r="C91" i="11"/>
  <c r="D90" i="11"/>
  <c r="C90" i="11"/>
  <c r="D89" i="11"/>
  <c r="C89" i="11"/>
  <c r="D88" i="11"/>
  <c r="C88" i="11"/>
  <c r="D87" i="11"/>
  <c r="C87" i="11"/>
  <c r="D86" i="11"/>
  <c r="C86" i="11"/>
  <c r="C85" i="11" s="1"/>
  <c r="N85" i="11"/>
  <c r="M85" i="11"/>
  <c r="L85" i="11"/>
  <c r="K85" i="11"/>
  <c r="D84" i="11"/>
  <c r="C84" i="11"/>
  <c r="D83" i="11"/>
  <c r="C83" i="11"/>
  <c r="D82" i="11"/>
  <c r="C82" i="11"/>
  <c r="N81" i="11"/>
  <c r="M81" i="11"/>
  <c r="L81" i="11"/>
  <c r="K81" i="11"/>
  <c r="J81" i="11"/>
  <c r="I81" i="11"/>
  <c r="H81" i="11"/>
  <c r="G81" i="11"/>
  <c r="F81" i="11"/>
  <c r="E81" i="11"/>
  <c r="D81" i="11"/>
  <c r="C81" i="11"/>
  <c r="C69" i="11"/>
  <c r="C68" i="11"/>
  <c r="C67" i="11"/>
  <c r="D66" i="11"/>
  <c r="C66" i="11"/>
  <c r="D65" i="11"/>
  <c r="C65" i="11"/>
  <c r="D64" i="11"/>
  <c r="C64" i="11"/>
  <c r="D63" i="11"/>
  <c r="C63" i="11"/>
  <c r="D62" i="11"/>
  <c r="C62" i="11"/>
  <c r="D61" i="11"/>
  <c r="C61" i="11"/>
  <c r="D59" i="11"/>
  <c r="C59" i="11"/>
  <c r="D58" i="11"/>
  <c r="C58" i="11"/>
  <c r="C57" i="11" s="1"/>
  <c r="N57" i="11"/>
  <c r="M57" i="11"/>
  <c r="L57" i="11"/>
  <c r="K57" i="11"/>
  <c r="J57" i="11"/>
  <c r="I57" i="11"/>
  <c r="H57" i="11"/>
  <c r="G57" i="11"/>
  <c r="F57" i="11"/>
  <c r="E57" i="11"/>
  <c r="D57" i="11"/>
  <c r="D56" i="11"/>
  <c r="C56" i="11"/>
  <c r="N55" i="11"/>
  <c r="M55" i="11"/>
  <c r="L55" i="11"/>
  <c r="K55" i="11"/>
  <c r="J55" i="11"/>
  <c r="I55" i="11"/>
  <c r="H55" i="11"/>
  <c r="H7" i="11" s="1"/>
  <c r="G55" i="11"/>
  <c r="F55" i="11"/>
  <c r="E55" i="11"/>
  <c r="D55" i="11"/>
  <c r="D54" i="11"/>
  <c r="D53" i="11" s="1"/>
  <c r="C54" i="11"/>
  <c r="C53" i="11" s="1"/>
  <c r="N53" i="11"/>
  <c r="M53" i="11"/>
  <c r="L53" i="11"/>
  <c r="K53" i="11"/>
  <c r="J53" i="11"/>
  <c r="I53" i="11"/>
  <c r="H53" i="11"/>
  <c r="G53" i="11"/>
  <c r="F53" i="11"/>
  <c r="E53" i="11"/>
  <c r="D52" i="11"/>
  <c r="C52" i="11"/>
  <c r="D51" i="11"/>
  <c r="C51" i="11"/>
  <c r="N50" i="11"/>
  <c r="M50" i="11"/>
  <c r="L50" i="11"/>
  <c r="K50" i="11"/>
  <c r="J50" i="11"/>
  <c r="I50" i="11"/>
  <c r="H50" i="11"/>
  <c r="G50" i="11"/>
  <c r="F50" i="11"/>
  <c r="E50" i="11"/>
  <c r="D50" i="11"/>
  <c r="C50" i="11"/>
  <c r="C48" i="11"/>
  <c r="D47" i="11"/>
  <c r="C47" i="11"/>
  <c r="D46" i="11"/>
  <c r="C46" i="11"/>
  <c r="D44" i="11"/>
  <c r="C44"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9" i="11"/>
  <c r="C9" i="11"/>
  <c r="C8" i="11"/>
  <c r="D7" i="11" l="1"/>
  <c r="C98" i="11"/>
  <c r="C97" i="11" s="1"/>
  <c r="L7" i="11"/>
  <c r="L103" i="11" s="1"/>
  <c r="N7" i="11"/>
  <c r="N103" i="11" s="1"/>
  <c r="C45" i="11"/>
  <c r="H97" i="11"/>
  <c r="E103" i="11"/>
  <c r="G103" i="11"/>
  <c r="I103" i="11"/>
  <c r="K7" i="11"/>
  <c r="K103" i="11" s="1"/>
  <c r="M7" i="11"/>
  <c r="M103" i="11" s="1"/>
  <c r="F103" i="11"/>
  <c r="C55" i="11"/>
  <c r="C7" i="11" s="1"/>
  <c r="D45" i="11"/>
  <c r="J103" i="11"/>
  <c r="D85" i="11"/>
  <c r="H103" i="11" l="1"/>
  <c r="D103" i="11"/>
  <c r="C103" i="11"/>
</calcChain>
</file>

<file path=xl/sharedStrings.xml><?xml version="1.0" encoding="utf-8"?>
<sst xmlns="http://schemas.openxmlformats.org/spreadsheetml/2006/main" count="285" uniqueCount="277">
  <si>
    <t>ИНФОРМАЦИЯ О ХОДЕ РЕАЛИЗАЦИИ ГОСУДАРСТВЕННОЙ ПРОГРАММЫ РЕСПУБЛИКИ ТЫВА</t>
  </si>
  <si>
    <t>№</t>
  </si>
  <si>
    <t>Наименование мероприятия (объекта)</t>
  </si>
  <si>
    <t>Объемы финансирования (тыс.руб.)</t>
  </si>
  <si>
    <t>Фактический результат выполнения мероприятий (в отчетном периоде и нарастающим итогом с начала года)</t>
  </si>
  <si>
    <t>всего</t>
  </si>
  <si>
    <t>Федеральный бюджет</t>
  </si>
  <si>
    <t>Республиканский бюджет</t>
  </si>
  <si>
    <t>местные бюджеты</t>
  </si>
  <si>
    <t>внебюджетные источники</t>
  </si>
  <si>
    <t>план</t>
  </si>
  <si>
    <t>факт</t>
  </si>
  <si>
    <t xml:space="preserve">предусмотрено программой </t>
  </si>
  <si>
    <t>предусмотрено уточненной бюджетной росписью на отчетный период</t>
  </si>
  <si>
    <t>исполнено (кассовые расходы)</t>
  </si>
  <si>
    <t>Подпрограмма 1 «Совершенствование оказания медицинской помощи, включая профилактику заболеваний и формирование здорового образа жизни»</t>
  </si>
  <si>
    <t xml:space="preserve">Проведение диспансеризации определенных групп взрослого населения Республики Тыва </t>
  </si>
  <si>
    <t>Проведение диспансеризации население Республики Тыва (для детей)</t>
  </si>
  <si>
    <t>Проведение осмотров в Центре здоровья (для взрослых)</t>
  </si>
  <si>
    <t>Проведение осмотров в Центре здоровья (для детей)</t>
  </si>
  <si>
    <t>Проведение профилактических медицинских осмотров (для взрослых)</t>
  </si>
  <si>
    <t>Проведение профилактических медицинских осмотров (для детей)</t>
  </si>
  <si>
    <t>Оказание неотложной медицинской помощи</t>
  </si>
  <si>
    <t>Оказание медицинской помощи в амбулаторно-поликлиническом звене (обращение)</t>
  </si>
  <si>
    <t>Развитие первичной медико-санитарной помощи</t>
  </si>
  <si>
    <t>Централизованные расходы на текущий ремонт и приобретение строительных материалов</t>
  </si>
  <si>
    <t>Совершенствование медицинской эвакуации</t>
  </si>
  <si>
    <t>Оказание медицинской помощи в дневном стационаре</t>
  </si>
  <si>
    <t>Оказание скорой медицинской помощи</t>
  </si>
  <si>
    <t>Заготовка, переработка, хранение и обеспечение безопасности донорской крови и её компонентов (Станция переливания крови)</t>
  </si>
  <si>
    <t>Санаторно-оздоровительная помощь (Санаторий "Балгазын")</t>
  </si>
  <si>
    <t>Субсидии бюджетным учреждениям на финансовое обеспечение государственного задания на оказание государственных услуг (Дом ребенка)</t>
  </si>
  <si>
    <t>Обеспечение деятельности подведомственных учреждений</t>
  </si>
  <si>
    <t>Субсидии на высокотехнологичную медицинскую помощь, не включенной в базовую программу обязательного медицинского страхования</t>
  </si>
  <si>
    <t>Оказание высокотехнологичной медицинской помощи по профилю неонатология в ГБУЗ РТ "Перинатальный центр РТ"</t>
  </si>
  <si>
    <t>Оказание высокотехнологичной медицинской помощи по профилю акушерство и гинекология в ГБУЗ РТ "Перинатальный центр РТ"</t>
  </si>
  <si>
    <t>Обеспечение проведения процедуры ЭКО</t>
  </si>
  <si>
    <t>Реализация государственных функций в области социальной политики (обеспечение питанием беременных женщин, кормящих матерей и детей до 3-х лет)</t>
  </si>
  <si>
    <t>Субсидии на закупку оборудования и расходных материалов для неонатального и аудиологического скрининга</t>
  </si>
  <si>
    <t>Организация паллиативной медицинской помощи в условиях круглосуточного стационарного пребывания</t>
  </si>
  <si>
    <t>Развитие паллиативной медицинской помощи за счет средств резервного фонда Правительства Российской Федерации</t>
  </si>
  <si>
    <t>Субвенции на обеспечение лекарственными препаратами, медицинскими изделиями, а также специализированными продуктами лечебного питания для детей-инвалидов</t>
  </si>
  <si>
    <t>Обеспечения необходимыми лекарственными препаратами и изделиями медицинского назначения больных хроническими заболеваниями, детей до 3-х лет, беременных женщин, отдельных категорий граждан</t>
  </si>
  <si>
    <t>Обеспечение лекарственными препаратами за счет средств республиканского бюджета (централизованные расходы)</t>
  </si>
  <si>
    <t>2</t>
  </si>
  <si>
    <t>Подпрограмма 2 «Развитие медицинской реабилитации и санаторно-курортного лечения, в том числе детей»</t>
  </si>
  <si>
    <t>2.1</t>
  </si>
  <si>
    <t>Оказание реабилитационной медицинской помощи</t>
  </si>
  <si>
    <t>Оздоровление детей, находящихся на диспансерном наблюдении медицинских организациях в условиях санаторно-курортных учреждений</t>
  </si>
  <si>
    <t>3</t>
  </si>
  <si>
    <t>Подпрограмма 3 «Развитие кадровых ресурсов в здравоохранении»</t>
  </si>
  <si>
    <t>3.1</t>
  </si>
  <si>
    <t>Расходы на обеспечение деятельности (оказание услуг)</t>
  </si>
  <si>
    <t>3.2</t>
  </si>
  <si>
    <t>Стипендии студентам  Республиканского медицинского колледжа</t>
  </si>
  <si>
    <t>3.3</t>
  </si>
  <si>
    <t>Централизованные расходы на курсовые и сертификационные мероприятия</t>
  </si>
  <si>
    <t>3.4</t>
  </si>
  <si>
    <t>4</t>
  </si>
  <si>
    <t>Подпрограмма 4 «Медико-санитарное обеспечение отдельных категорий граждан»</t>
  </si>
  <si>
    <t>4.1</t>
  </si>
  <si>
    <t>Медицинское обеспечение спортивных сборных команд Республики Тыва</t>
  </si>
  <si>
    <t>5</t>
  </si>
  <si>
    <t>Подпрограмма 5 «Информационные технологии в здравоохранении»</t>
  </si>
  <si>
    <t>6</t>
  </si>
  <si>
    <t>Подпрограмма 6 «Организация обязательного медицинского страхования граждан Республики Тыва».</t>
  </si>
  <si>
    <t>6.1</t>
  </si>
  <si>
    <t>Медицинское страхование неработающего населения</t>
  </si>
  <si>
    <t>6.2</t>
  </si>
  <si>
    <t>Увеличение доли частных медицинских организаций в системе оказания медицинской помощи населению республики</t>
  </si>
  <si>
    <t>Субсидии на реализацию мероприятий по предупреждению и борьбе с социально значимыми инфекционными  заболеваниями</t>
  </si>
  <si>
    <t>Централизованные расходы на отправку больных на лечение за пределы республики</t>
  </si>
  <si>
    <t>1</t>
  </si>
  <si>
    <t>Реализация государственной информационной системы в сфере здравоохранения, соответствующая требованиям Минздрава России, подключенная к ЕГИСЗ</t>
  </si>
  <si>
    <t>1.1.</t>
  </si>
  <si>
    <t>Развитие среднего профессионального образования в сфере здравоохранения</t>
  </si>
  <si>
    <t>Подготовка кадров средних медицинских работников</t>
  </si>
  <si>
    <t>Создание и оснащение референс-центов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t>
  </si>
  <si>
    <t>Обеспечение своевременности оказания экстренной медицинской помощи с использованием санитарной авиации</t>
  </si>
  <si>
    <t>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</si>
  <si>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</si>
  <si>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Переоснащение оборудованием региональных сосудистых центов и первичных сосудистых отделений</t>
  </si>
  <si>
    <t>Иные межбюджетные трансферты на реализацию отдельных полномочий в области лекарственного обеспечения</t>
  </si>
  <si>
    <t>2.2</t>
  </si>
  <si>
    <t>3.5</t>
  </si>
  <si>
    <t>Создание и замена фельдшерских, фельдшерско-акушерских пунктов и врачебных амбулаторий для населенных пунктов с численность населения от 100 до 2000 человек</t>
  </si>
  <si>
    <t>1.</t>
  </si>
  <si>
    <t>1.2.</t>
  </si>
  <si>
    <t>1.3.</t>
  </si>
  <si>
    <t>1.4.</t>
  </si>
  <si>
    <t>1.5.</t>
  </si>
  <si>
    <t>1.6.</t>
  </si>
  <si>
    <t>1.7.</t>
  </si>
  <si>
    <t>1.8.</t>
  </si>
  <si>
    <t>1.9.</t>
  </si>
  <si>
    <t>1.10.</t>
  </si>
  <si>
    <t>1.11.</t>
  </si>
  <si>
    <t>1.12.</t>
  </si>
  <si>
    <t>1.13.</t>
  </si>
  <si>
    <t>1.14.</t>
  </si>
  <si>
    <t>Высокотехнологичная медицинская помощь</t>
  </si>
  <si>
    <t>1.21.</t>
  </si>
  <si>
    <t>1.22.</t>
  </si>
  <si>
    <t>1.23.</t>
  </si>
  <si>
    <t>1.24.</t>
  </si>
  <si>
    <t>1.27.</t>
  </si>
  <si>
    <t>1.26.</t>
  </si>
  <si>
    <t>1.28.</t>
  </si>
  <si>
    <t>1.29.</t>
  </si>
  <si>
    <t>1.30.</t>
  </si>
  <si>
    <t>1.31.</t>
  </si>
  <si>
    <t>1.32.</t>
  </si>
  <si>
    <t>1.33.</t>
  </si>
  <si>
    <t>1.34.</t>
  </si>
  <si>
    <t>1.35.</t>
  </si>
  <si>
    <t>1.36.</t>
  </si>
  <si>
    <t>1.37.</t>
  </si>
  <si>
    <t>1.38.</t>
  </si>
  <si>
    <t>3.6.</t>
  </si>
  <si>
    <t>Региональный проект 2 "Обеспечение медицинских организаций системы здравоохранения Республики Тыва квалифицированными кадрами"</t>
  </si>
  <si>
    <t>Региональный проект 1 "Создание единого цифрового контура в здравоохранении Республики Тыва на основе единой государственной информационной системы здравоохранения (ЕГИСЗ РТ)"</t>
  </si>
  <si>
    <t>Региональный проект 6 "Борьба с сердечно-сосудистыми заболеваниями"</t>
  </si>
  <si>
    <t>Региональный проект 3 "Борьба с онкологическими заболеваниями"</t>
  </si>
  <si>
    <t xml:space="preserve">Региональный проект 4 "Программа развития детского здравоохранения Республики Тыва, включая создание современной инфраструктуры оказания медицинской помощи детям"
</t>
  </si>
  <si>
    <t>Региональный проект 8 "Разработка и реализация программы системной поддержки и повышения качества жизни граждан старшего поколения" ("Старшее поколение")"</t>
  </si>
  <si>
    <t>Всего Программе</t>
  </si>
  <si>
    <t>1.15.</t>
  </si>
  <si>
    <t>1.16</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</si>
  <si>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</si>
  <si>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Случаев поствакцинальных осложенний не выявлено.</t>
  </si>
  <si>
    <t>Проектирование детского противотуберкулезного лечебно-оздоровительного комплекса "Сосновый бор" в с. Балгазын Тандинского района</t>
  </si>
  <si>
    <t>Приобретение медоборудования за счет резервного фонда Президента Российской  Федерации</t>
  </si>
  <si>
    <t>1.18.</t>
  </si>
  <si>
    <t>1.25</t>
  </si>
  <si>
    <t>1.39.</t>
  </si>
  <si>
    <t>1.40.</t>
  </si>
  <si>
    <t>1.41.</t>
  </si>
  <si>
    <t>1.41.1.</t>
  </si>
  <si>
    <t>1.41.2.</t>
  </si>
  <si>
    <t>1.42.</t>
  </si>
  <si>
    <t>1.42.1.</t>
  </si>
  <si>
    <t>1.42.2.</t>
  </si>
  <si>
    <t>1.43.</t>
  </si>
  <si>
    <t>1.43.1.</t>
  </si>
  <si>
    <t>1.44.</t>
  </si>
  <si>
    <t>1.45.</t>
  </si>
  <si>
    <t>1.45.1.</t>
  </si>
  <si>
    <t>Субсидии на реализацию региональных программ по формированию приверженности здоровому образу жизни с привлечением социально ориентированных некоммерческих организаций и волонтерских движений</t>
  </si>
  <si>
    <t>1.59.</t>
  </si>
  <si>
    <t>Оказание медицинской помощи в круглосуточном стационаре</t>
  </si>
  <si>
    <t>Централизованные расходы на приобретение медицинского оборудования</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</si>
  <si>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</si>
  <si>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2.3.</t>
  </si>
  <si>
    <t>Дотации на поддержку мер по обеспечению сбалансированности бюджетов на финансовое обеспечение мероприятий по борьбе с новой короновирусной инфекцией (COVID-19) за счет средств резервного фонда Правительства Российской Федерации</t>
  </si>
  <si>
    <t>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t>
  </si>
  <si>
    <t>1.64.</t>
  </si>
  <si>
    <t>Финансовое обеспечение мероприятий по приобретению лекарственных препаратов для лечения пациентов с новой коронавирусной инфекцией (COVID-19), получающих медицинскую помощь в амбулаторных условиях, за счет средств резервного фонда Правительства Российской Федерации</t>
  </si>
  <si>
    <t>1.65.</t>
  </si>
  <si>
    <t>Финансовое обеспечение мероприятий по оснащению (переоснащению) медицинскими изделиями лабораторий медицинских организаций, осуществляющих этиологическую диагностику новой коронавирусной инфекции (COVID-19) методами амплификации нуклеиновых кислот, за счет средств резервного фонда Правительства Российской Федерации</t>
  </si>
  <si>
    <t>1.66.</t>
  </si>
  <si>
    <t>1.67.</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</si>
  <si>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</si>
  <si>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утверждено на 2021 год законом Республики Тыва о республиканском бюджете</t>
  </si>
  <si>
    <t>1.41.3.</t>
  </si>
  <si>
    <t>1.41.3.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</si>
  <si>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факт*</t>
  </si>
  <si>
    <t>*</t>
  </si>
  <si>
    <t xml:space="preserve">Осуществление  реконструкции (ее завершение) зданий медицинских организаций и их обособленных структурных подразделений, на базе которых оказывается первичная медико-санитарная помощь (поликлиники, поликлинические подразделения, амбулатории отделения (центры) врача общей практики, фельдшерско-акушерские и фельдшерские пункты), а также зданий (отдельных зданий, комплексов зданий) центральных районов и районных больниц </t>
  </si>
  <si>
    <t>1.68.</t>
  </si>
  <si>
    <t xml:space="preserve">Осуществление капитального ремонта зданий медицинских организаций и их обособленных структурных подразделений, на базе которых оказывается первичная медико-санитарная помощь (поликлинники,поликлинические подразделения, амбулатории отделения (центры) врача общей практики, фельдершско-акушерские и фельдершские пункты), а также зданий (отдельных зданий, комплексов зданий) центральных районов и районных больниц </t>
  </si>
  <si>
    <t>1.69.</t>
  </si>
  <si>
    <t>Оснащение автомобильным транспортом медицинских организаций, оказывающих первичную медико-санитарную помощь, центральных районных и районных больниц, расположенных в сельской местности, поселках городского типа и малых городах (с численностью населения до 50тыс. человек), для доставки пациентов в медицинские организации, медицинских работников до места жительства пациентов, а также для перевозки биологических материалов для исследований, доставки лекарственных препаратов до жителей отдаленных районов</t>
  </si>
  <si>
    <t>1.70.</t>
  </si>
  <si>
    <t>Приведение материально-технической базы медицинских организаций, оказывающих первичную медико-санитарную помощь взрослым и детям, их  обособленных структурных подразделений, центральных районных и районных больниц в соответствие с требованиями порядков оказания медицинской помощи, их дооснащение и переоснащение оборудованием для оказания медицинской помощи</t>
  </si>
  <si>
    <t>1.41.4.</t>
  </si>
  <si>
    <t>Создание объектов социального и производственного комплексов, в том числе объектов общегражданского назначения, жилья, инфраструктуры</t>
  </si>
  <si>
    <t>Финансовое обеспечение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особо важных работ, особые условия труда и дополнительную нагрузку, в том числе на компенсацию ранее произведенных на указанные цели</t>
  </si>
  <si>
    <t>1.58.</t>
  </si>
  <si>
    <t xml:space="preserve"> Иные межбюджетные трансферты на финансовое обеспечение проведения углубленной диспансеризации застрахованных по обязательному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t>
  </si>
  <si>
    <t>1.71.</t>
  </si>
  <si>
    <t>На модернизацию лабораторий медицинских организаций, осуществляющих диагностику инфекционных болезней</t>
  </si>
  <si>
    <t>1.72.</t>
  </si>
  <si>
    <t>3.6.1.</t>
  </si>
  <si>
    <t>3.7.</t>
  </si>
  <si>
    <t>Единовременные выплаты врачам, выезжающим на работу в сельскую местность</t>
  </si>
  <si>
    <t>3.8.</t>
  </si>
  <si>
    <t xml:space="preserve"> Выплаты Государственной премии Республики Тыва в области здравоохранения "Доброе сердце" - "Буянныг чурек"</t>
  </si>
  <si>
    <t>Межбюджетные трансферты из бюджета города Москвы на реализацию социально значимых проектов в Республике Тыва</t>
  </si>
  <si>
    <t>1.74.</t>
  </si>
  <si>
    <t>1.75.</t>
  </si>
  <si>
    <t>Централизованные расходы на мероприятия по укреплению материально-технической базы медицинских организаций</t>
  </si>
  <si>
    <t xml:space="preserve">Финансовое обеспечение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t>
  </si>
  <si>
    <t>1.76.</t>
  </si>
  <si>
    <t>Финансовое обеспечение оказания медицинской помощи, застрахованным  по обязательному медицинскому страхованию, в том числе с заболеваниям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t>
  </si>
  <si>
    <t>1.77.</t>
  </si>
  <si>
    <t>Финансовое обеспечение мероприятий и компенсации затрат, связанных с приобретением концентраторов кислорода производительностью более 1000 литров в минуту каждый (при наличии основной и резервной линии концентратора производитльностью не менее 500 литров в минуту каждая)</t>
  </si>
  <si>
    <t xml:space="preserve">На 2022 год запланировано проведение 100 случаев процедур экстракорпорального оплодотворения  </t>
  </si>
  <si>
    <t xml:space="preserve">На 2022 год запланировано приобретение медицинского оборудования на сумму 20 000 ,0 тыс. рублей. </t>
  </si>
  <si>
    <t xml:space="preserve">В 2022 году запланировано оказание высокотехнологичной медицинской помощи, не включенной в базовую программу обязательного медицинского страхования 4 больным. </t>
  </si>
  <si>
    <t>1.57.</t>
  </si>
  <si>
    <t>1.63.</t>
  </si>
  <si>
    <t>1.78.</t>
  </si>
  <si>
    <t>Лекарственное обеспечение для лечения пациентов с хроническими вирусными гепатитами</t>
  </si>
  <si>
    <t>1.79.</t>
  </si>
  <si>
    <t>Капитальный ремонт объектов республиканской собственности и социальной сферы</t>
  </si>
  <si>
    <t>Единовременные компенсационные выплаты медицинским работникам в возрасте до 50 лет, имеющим высшее образование, прибывшим на работу в сельский населенный пункт, либо рабочий поселок, либо поселок городского типа или переехавший на работу в сельский населенный пункт, либо рабочий поселок, либо поселок городского типа из другого населенного пункта</t>
  </si>
  <si>
    <t>В соответствии с заключенным Соглашение о предоставлении субсидии из федерального бюджета бюджету Республики Тыва в целях софинансирования расходных обязательств Республики Тыва по осуществлению единовременных компенсационных выплат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от 27.12.20219 № 056-09-2022-182 запланированы выплаты на сумму 54 000,0 тыс. руб.</t>
  </si>
  <si>
    <t>Постановлением Правительства Республики Тыва от 2 ноября 2021 г. N 597 утверждён Порядок предоставления денежной выплаты медицинским работникам (врачам), трудоустроившимся в медицинские организации государственной системы здравоохранения Республики Тыва в 2021-2023 годах, устанавливающий правила осуществления денежных выплат медицинским работникам (врачам), трудоустроившимся в медицинские организации государственной системы здравоохранения Республики Тыва в 2021-202З годах (далее - денежные выплаты). Согласно данному постановлению из республиканского бюджета на 2022 год предусмотрены выплаты на сумму 46 600,0 тыс. руб.</t>
  </si>
  <si>
    <t>В соответствии с заключенным Cоглашением о предоставлении субсидии из федерального бюджета бюджету субъекта Российской Федерации на реализацию регионального проекта "Создание единого цифрового контура в здравоохранения на основе единой государственной информационной системы здравоохранения (ЕГИСЗ)" от «29» декабря 2021 г. № 056-09-2022-025 запланировано внедрение в медицинских организациях государственной и муниципальной систем здравоохранения медицинских информационных систем, соответствующих требованиям Минздрава России и реализации государственных информационных систем в сфере здравоохранения, соответствующих требованиям Минздрава России, обеспечивающих информационное взаимодействие с подсистемами ЕГИСЗ на сумму 32 550,8 тыс. руб.</t>
  </si>
  <si>
    <t>1.44.2.</t>
  </si>
  <si>
    <t>Новое строительство или реконструкция детских больниц (корпусов)</t>
  </si>
  <si>
    <t>1.56.</t>
  </si>
  <si>
    <t>1.62.</t>
  </si>
  <si>
    <t>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подтверждением диагноза внебольничной пневмонии, острой респираторной вирусной инфекции, гриппа, получающим медицинскую помощь в амбулаторных условиях (на дому)</t>
  </si>
  <si>
    <t>В 2022 году запланирована проведение диспансеризации определенных групп взрослого населения 81644 случая  (1 и 2 этап), в том числе углубленная диспансеризация (1 и 2 этап): ГБУЗ РТ "Городская поликлиника" -17994 случая; ГБУЗ РТ "Республиканская больница № 1" - 12534 случаев; ГБУЗ РТ "Бай-Тайгинская ЦКБ" - 3185 случаев; ГБУЗ РТ "Барун-Хемчикский ММЦ" - 6446 случаев; ГБУЗ РТ "Дзун-Хемчикский ММЦ" - 4980 случаев; ГБУЗ РТ "Каа-Хемская ЦКБ" - 2869 случаев; ГБУЗ РТ "Кызылская ЦКБ" - 7227 случаев; ГБУЗ РТ "Монгун-Тайгинская ЦКБ" - 1255 случаев; ГБУЗ РТ "Овюрская ЦКБ" - 1826 случаев; ГБУЗ РТ "Пий-Хемская ЦКБ" - 2339 случаев; ГБУЗ РТ "Сут-Хольская ЦКБ" - 2366 случаев; ГБУЗ РТ "Тандинская ЦКБ" - 3170 случаев; ГБУЗ РТ "Тере-Хольская ЦКБ" - 788 случаев; ГБУЗ РТ "Тес-Хемская ЦКБ" - 2390 случаев; ГБУЗ РТ "Тоджинская ЦКБ" - 1515 случаев; ГБУЗ РТ "Улуг-Хемский ММЦ" - 4264 случая; ГБУЗ РТ "Чаа-Хольская ЦКБ" - 2100 случаев; ГБУЗ РТ "Чеди-Хольская ЦКБ" - 2217 случаев; ГБУЗ РТ Эрзинская ЦКБ" - 2179 случаев. Факт за 2 мес.  17 582,0 тыс. руб.</t>
  </si>
  <si>
    <t>На 2022 год запланирована проведение диспансеризации детей  4604 случая, в том числе: ГБУЗ РТ "Республиканская детская больница" - 1147 случаев; ГБУЗ РТ "Бай-Тайгинская ЦКБ" - 331 случаев; ГБУЗ РТ "Барун-Хемчикский ММЦ" - 423 случаев,ГБУЗ РТ "Дзун-Хемчикский ММЦ" - 426 случаев; ГБУЗ РТ "Каа-Хемская ЦКБ" - 190 случаев; ГБУЗ РТ "Кызылская ЦКБ" -440 случаев; ГБУЗ РТ "Монгун-Тайгинская ЦКБ" -90 случаев; ГБУЗ РТ "Овюрская ЦКБ" -95 случаев; ГБУЗ РТ "Пий-Хемская ЦКБ" - 180 случаев; ГБУЗ РТ "Сут-Хольская ЦКБ" - 133 случая; ГБУЗ РТ "Тандинская ЦКБ" - 241 случаев; ГБУЗ РТ "Тес-Хемская ЦКБ" - 145 случаев; ГБУЗ РТ "Тоджинская ЦКБ" - 209 случаев; ГБУЗ РТ "Тере-Хольская ЦКБ" - 43 случаев; ГБУЗ РТ "Улуг-Хемский ММЦ" - 213 случая;ГБУЗ РТ"Чаа-Хольская ЦКБ" - 85 случаев, ГБУЗ РТ "Чеди-Хольская ЦКБ" - 92 случаев; ГБУЗ РТ Эрзинская ЦКБ" - 121 случаев. Вакт за 2 мес. - 21,4 тыс. руб.</t>
  </si>
  <si>
    <t>На 2022 год запланировано проведение в ГБУЗ РТ "Республиканском центре медицинской профилактики"  осмотров 5736 посещений. Факт 429,5 тыс. руб.</t>
  </si>
  <si>
    <t>На 2022 год запланировано проведение в ГБУЗ РТ "Республиканский центр восстановительной медицины и реабилитации для детей" осмотров 4754 посещений. Факт за 2 мес. - 1 495,3 тыс. руб.</t>
  </si>
  <si>
    <t>На 2022 год запланирована проведение профилактических медицинских осмотров взрослых 29656 случаев, в том числе: ГБУЗ РТ "Городская поликлиника" -6713 случаев; ГБУЗ РТ "Республиканская больница № 1" - 2471 случаев; ГБУЗ РТ "Бай-Тайгинская ЦКБ" - 4213 случаев; ГБУЗ РТ "Барун-Хемчикский ММЦ" - 1673 случаев; ГБУЗ РТ "Дзун-Хемчикский ММЦ" - 1900 случаев; ГБУЗ РТ "Каа-Хемская ЦКБ" - 1208 случаев; ГБУЗ РТ "Кызылская ЦКБ" - 1926 случаев; ГБУЗ РТ "Монгун-Тайгинская ЦКБ" - 377 случаев; ГБУЗ РТ "Овюрская ЦКБ" - 776 случаев; ГБУЗ РТ "Пий-Хемская ЦКБ" - 829 случаев; ГБУЗ РТ "Сут-Хольская ЦКБ" - 431 случаев; ГБУЗ РТ "Тандинская ЦКБ" - 2100 случаев; ГБУЗ РТ "Тере-Хольская ЦКБ" - 119 случаев; ГБУЗ РТ "Тес-Хемская ЦКБ" - 437 случаев; ГБУЗ РТ "Тоджинская ЦКБ" - 770 случаев; ГБУЗ РТ "Улуг-Хемский ММЦ" - 2162 случаев; ГБУЗ РТ "Чаа-Хольская ЦКБ" - 702 случаев; ГБУЗ РТ "Чеди-Хольская ЦКБ" - 380 случаев; ГБУЗ РТ Эрзинская ЦКБ" - 469 случаев. Факт за 2 мес. - 4 349,9 тыс. руб.</t>
  </si>
  <si>
    <t>На 2022 год запланирована проведение профилактических медицинских осмотров детей 57684 случаев, в том числе: ГБУЗ РТ "Республиканская детская больница" - 21796 случаев; ГБУЗ РТ "Бай-Тайгинская ЦКБ" - 3291случаев; ГБУЗ РТ "Барун-Хемчикский ММЦ" - 3628 случаев,ГБУЗ РТ "Дзун-Хемчикский ММЦ" - 3922 случаев; ГБУЗ РТ "Каа-Хемская ЦКБ" - 2326 случаев; ГБУЗ РТ "Кызылская ЦКБ" -5954 случаев; ГБУЗ РТ "Монгун-Тайгинская ЦКБ" -1000 случаев; ГБУЗ РТ "Овюрская ЦКБ" -1195 случаев; ГБУЗ РТ "Пий-Хемская ЦКБ" - 1560 случаев; ГБУЗ РТ "Сут-Хольская ЦКБ" - 1238 случая; ГБУЗ РТ "Тандинская ЦКБ" -1556 случаев; ГБУЗ РТ "Тес-Хемская ЦКБ" - 1521 случаев; ГБУЗ РТ "Тоджинская ЦКБ" -1234 случаев; ГБУЗ РТ "Тере-Хольская ЦКБ" - 288 случаев; ГБУЗ РТ "Улуг-Хемский ММЦ" - 3336 случае; ГБУЗ РТ"Чаа-Хольская ЦКБ" - 1417 случаев, ГБУЗ РТ "Чеди-Хольская ЦКБ" - 1192 случаев; ГБУЗ РТ Эрзинская ЦКБ" - 1230 случаев. Факт за 2 мес. - 8 164,5 тыс. руб.</t>
  </si>
  <si>
    <t>На 2022 год запланировано по неотложной медицинской помощи 172 488 случаев, том числе: ГБУЗ РТ "Бай-Тайгинская ЦКБ" -6437 случаев; ГБУЗ РТ "Барун-Хемчикский ММЦ" - 15080 случаев; ГБУЗ РТ "Дзун-Хемчикский ММЦ" - 10298 случая; ГБУЗ РТ "Каа-Хемская ЦКБ" - 7120 случая; ГБУЗ РТ "Кызылская ЦКБ" - 17820 случаев; ГБУЗ РТ "Монгун-Тайгинская ЦКБ" - 4232 случаев; ГБУЗ РТ "Овюрская ЦКБ" - 4035 случаев; ГБУЗ РТ "Пий-Хемская ЦКБ" - 8645 случаев; ГБУЗ РТ "Сут-Хольская ЦКБ" - 4524 случаев; ГБУЗ РТ "Тандинская ЦКБ" - 6900 случаев; ГБУЗ РТ "Тере-Хольская ЦКБ" - 2221 случая; ГБУЗ РТ "Тес-Хемская ЦКБ" -4612 случаев; ГБУЗ РТ "Тоджинская ЦКБ" - 4303 случаев; ГБУЗ РТ "Улуг-Хемский ММЦ" - 12794 случаев; ГБУЗ РТ "Чаа-Хольская ЦКБ" - 4600 случаев; ГБУЗ РТ "Чеди-Хольская ЦКБ" - 3506 случаев; ГБУЗ РТ Эрзинская ЦКБ" - 4167 случаев, ГБУЗ РТ "Городская поликлиника" - 20128 случаев; ГБУЗ РТ "Республиканская больница № 1" - 12300 случаев; ГБУЗ РТ "Республиканская больница № 2" - 429 случаев; ГБУЗ РТ "Республиканская детская больница" - 18000 случаев; ООО "Семейный доктор" - 337 случаев. Факт за 2 мес. - 27 666,0 тыс. руб.</t>
  </si>
  <si>
    <t>На 2022 запланировано обращение по заболеваниям 550839 случаев, в том числе: ГБУЗ РТ "Бай-Тайгинская ЦКБ" - 17125 случаев; ГБУЗ РТ "Барун-Хемчиская ММЦ" - 40081 случаев, ГБУЗ РТ "Дзун-Хемчикский ММЦ" - 30659 случаев; ГБУЗ РТ "Каа-Хемская ЦКБ" -19992 случаев; ГБУЗ РТ "Кызылская ЦКБ" - 33114 случаев; ГБУЗ РТ "Монгун-Тайгинская ЦКБ" - 13441 случаев; ГБУЗ РТ "Овюрская ЦКБ" - 15601 случаев; ГБУЗ РТ "Пий-Хемская ЦКБ" - 19378 случаев; ГБУЗ РТ "Сут-Хольская ЦКБ" - 9080 случаев; ГБУЗ РТ "Тандинская ЦКБ" - 19925 случаев; ГБУЗ РТ "Тес-Хемская ЦКБ" - 14786 случаев, ГБУЗ РТ "Тере-Хольская ЦКБ" - 3741 случаев, ГБУЗ РТ "Тоджинская ЦКБ" - 15134 случаев; РТ "Улуг-Хемский ММЦ" - 37995 случаев;  ГБУЗ РТ "Чаа-Хольская ЦКБ" - 12143 случаев, ГБУЗ РТ "Чеди-Хольская ЦКБ" - 12517 случаев; ГБУЗ РТ "Эрзинская ЦКБ" - 18681 случаев, ГБУЗ РТ "Республиканская больница №1" - 39775 случаев, ГБУЗ РТ "Республиканская больница № 2" - 10882 случаев, ГБУЗ РТ "Республиканский онкологический диспансер" - 10973 случаев, ГБУЗ РТ "Республиканский кожно-венерологический диспансер" - 7400 случаев, ГБУЗ РТ "Республиканская детская больница" - 36747 случаев, ГБУЗ РТ "Перинатальный центр" - 11198 случаев, ГБУЗ РТ "Инфекционная больница" - 1860 случаев, ГБУЗ РТ "Городская поликлиника" - 54882 случаев, ГБУЗ РТ "Стоматологическая поликлиника" - 29120 случаев, ФКУЗ "МСЧ МВД России по РТ" - 771 случаев, ГБУЗ РТ "Республиканский центр общественного здоровья и медицинской профилактики" - 5205 случаев, ГБУЗ РТ "Республиканский центр восстановительной медицины и реабилитации для детей" - 2321 случаев, ООО РТ "ВИТА-ДЕНТ" - 400 случаев, ГАУЗ РТ СП "Серебрянка" - 1764 случаев, ИП Монгуш Р.К. - 336 случаев, ООО "Санталь 17" - 384 случаев, ИП Саражакова Л.А. - 400 случаев,   ГБУЗ РТ "РЦ по профилактика и борьбе со СПИД и инфекционными заболеваниями" -  8606,4 тыс.руб. , ОО "РДЦ" - 12432,7 тыс.руб., ООО "МЦ Гиппократ" - 948 случаев,  ООО "Алдан" - 2080 случаев. Факт за 2 мес. - 197 377,7 тыс. руб.</t>
  </si>
  <si>
    <t>На 2022 год запланировано профилактические посещение 756 753, том числе: ГБУЗ РТ "Бай-Тайгинская ЦКБ" - 26312  посещений; ГБУЗ РТ "Барун-Хемчикский ММЦ" - 36406 посещений; ГБУЗ РТ "Дзун-Хемчикский ММЦ" - 29506 посещений; ГБУЗ РТ "Каа-Хемская ЦКБ" - 16834 посещений; ГБУЗ РТ "Кызылская ЦКБ" - 44137 посещений; ГБУЗ РТ "Монгун-Тайгинская ЦКБ" - 12409 посещений; ГБУЗ РТ "Овюрская ЦКБ" - 7460  посещений; ГБУЗ РТ "Пий-Хемская ЦКБ" - 44672 посщений; ГБУЗ РТ "Сут-Хольская ЦКБ" - 10288 посещений; ГБУЗ РТ "Тандинская ЦКБ" - 23858 посещений; ГБУЗ РТ "Тере-Хольская ЦКБ" -1737 посещений; ГБУЗ РТ "Тес-Хемская ЦКБ" - 11364 посещений; ГБУЗ РТ "Тоджинская ЦКБ" - 7299 посещений; ГБУЗ РТ "Улуг-Хемский ММЦ" - 56905 посещений; ГБУЗ РТ "Чаа-Хольская ЦКБ" - 10136 посещений; ГБУЗ РТ "Чеди-Хольская ЦКБ" - 12939 посещений ,ГБУЗ РТ Эрзинская ЦКБ" - 13605 посещений, ГБУЗ РТ "Республиканская больница № 1" - 98271 посещений,  ГБУЗ РТ "Республиканская больница № 2" - 2722 посещений, ГБУЗ РТ "Республиканский кожно-венерологический диспансер" -6381 посещений, ГБУЗ РТ "Республиканская детская больница" - 74360 посещений, ГБУЗ РТ "Перинатальный центр" - 28589 посещений, ГБУЗ РТ "Инфекционная больница" - 2059 посещений, ГБУЗ РТ "Городская поликлиника" - 55298 посещений; ГБУЗ РТ "Стоматологическая поликлиника - 58240 посещений; .ФКУЗ "МСЧ МВД России по РТ" - 2699 посещений, ГБУЗ РТ "Республиканский центр общественного здоровья и медицинской профилактики" - 25381 посещений ГБУЗ РТ "Республиканский центр восстановительной медицины и реабилитации для детей" - 33766 посещений, ИП Саражакова Л.А. - 300 посещений, ГАУЗ РТ СП "Серебрянка" - 1920 посещений, ОООГ "МЦ Гиппократ" -660 посещений, ООО "С 17" - 240 посещений. Факт за 2 мес. - 65 861,0 тыс. руб.</t>
  </si>
  <si>
    <t>По медицинской эвакуации (по наземному эвакуации) на 2022 год запланировано обслуживание 561 вызовов, из них: ГБУЗ РТ "Барун-Хечикский ММЦ" - 13 вызовов, ГБУЗ РТ Республиканская детская больница" - 95 вызовов, ГБУЗ РТ "Перинатальный центр" - 75 вызова, ГБУЗ РТ "Республиканский центр скорой медицинской помощи и медицины катастроф" -378 вызовов. Факт за 2 мес. - 1 000,4 тыс. руб.</t>
  </si>
  <si>
    <t>На 2022 год запланировано обслуживание  92528 вызовов, в том числе: ГБУЗ РТ "Барун-Хемчикский межкожуунный медицинский центр" - 6374 вызовов, ГБУЗ РТ «Бай-Тайгинская ЦКБ» - 3227 вызовов, ГБУЗ РТ «Дзун-Хемчикская межкожунный медицинский центр» - 3975 вызовов, ГБУЗ РТ «Каа-Хемская ЦКБ» - 2551 вызовов, ГБУЗ РТ «Монгун-Тайгинская ЦКБ» - 3083 вызова, ГБУЗ РТ «Овюрская ЦКБ» - 2710 вызовов, ГБУЗ РТ «Пий-Хемская ЦКБ» - 4265 вызовов, ГБУЗ РТ «Сут-Хольская ЦКБ» - 3191 вызова, ГБУЗ РТ «Тандинская ЦКБ» - 2636 вызовов, ГБУЗ РТ «Тес-Хемская ЦКБ» - 2073 вызова,  ГБУЗ РТ "Тере-Хольская ЦКБ" - 1548 вызова, ГБУЗ РТ «Тоджинская ЦКБ» - 2278 вызовов, ГБУЗ РТ «Улуг-Хемский межкожуунный медицинский центр» -  3795 вызовов, ГБУЗ РТ «Чаа-Хольская ЦКБ» - 1596 вызовов, ГБУЗ РТ «Чеди-Хольская ЦКБ» - 1511 вызова, ГБУЗ РТ «Эрзинская ЦКБ» - 2805 вызова, ГБУЗ РТ "Республиканский центр скорой медицинской помощи и медицины катастроф" - 44910 вызовов. Факт за 2 мес. - 23 654,1 тыс. руб.</t>
  </si>
  <si>
    <t>На 2022 год запланировано оказание по высокотехнологической медицинской помощи по профилю "Неонатология" 134 случаев в ГБУЗ РТ "Перинатальный центр". Факт за 2 мес. - 7 149,7 тыс. руб.</t>
  </si>
  <si>
    <t>На 2022 год запланировано оказание по высокотехнологической медицинской помощи по профилю "Акушерство и гинекология" 60 случая в ГБУЗ РТ "Перинатальный центр". Факт за 2 мес. - 2 298,8 тыс. руб.</t>
  </si>
  <si>
    <t>На 2022 год запланировано оказание по высокотехнологической медицинской помощи на 980 случаев в Республиканской больницы № 1. Факт за 2 мес. - 20 069,0 тыс. руб.</t>
  </si>
  <si>
    <t>На 2022 год запланирована проведение медицинской реабилитации на 2337 случаев, в том числе: ГБУЗ РТ "Республиканская больница № 1" - 600 случаев, ГБУЗ РТ "Инфекционная больница" - 170 случаев,  ГАУЗ РТ СП "Серебрянка" - 1556 случаев, ГБУЗ РТ "Республиканский центр восстановительной медицины и реабилитации для детей" - 932 случая. Факт за 2 мес. - 11 718,1 тыс. руб.</t>
  </si>
  <si>
    <t>На стадии заключения 3 государственных контрактов на сумму 2 228,0 тыс. руб. Отправлены на размещение закупки на сумму 2 773,2 тыс. руб.</t>
  </si>
  <si>
    <t>В соответствии с заключенным Соглашение о предоставлении иного межбюджетного трансферта из федерального бюджета бюджету Республики Тыва в целях софинансирования расходных обязательств субъекта Российской Федерации, возникающих при проведении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от 28.12.2021 № № 056-17-2022-047  запланирована приобретение вакцин для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 на сумму 18,8 тыс. руб. Заключен 1 договор на поставку вакцины для профилактики пневмококковой инфекции на сумму 18,8 тыс. руб., поставлено и оплачено 100 %.</t>
  </si>
  <si>
    <t>За отчетный период направлены средства в Территориальный фонд обязательного медицинского страхования по Республике Тыва на общую сумму 1 263 621 485,00 руб.</t>
  </si>
  <si>
    <t>За отчетный период направлены финансовые средства в медицинские организации на общую сумму 10 725 921,00 руб., в том числе: Ресонкодиспансер - 5 902 425,00 руб., Улуг-Хемский ММЦ - 3 084 096,00 руб., Республиканская детская больница - 1 739 400,00 руб.</t>
  </si>
  <si>
    <t xml:space="preserve">На 2022 год запланирована выплата стипендий студентам Республиканского медицинского колледжа на сумму 3 770,5 тыс. рублей. За отчетный период направлена стипендия 1 218 819,00 рублей. </t>
  </si>
  <si>
    <t xml:space="preserve">В течение отчетного периода на обеспечение деятельности Медицинского колледжа профинансировано 22 654 750,00 рублей (на коммунальные услуги, материальные запасы, заработная плата, налоги и др. статьи). </t>
  </si>
  <si>
    <t>В течение отчетного периода на обеспечение мероприятия подготовка средних медицинских работников Медицинского колледжа профинансировано 913 362,00 рублей (заработная плата и начисления на выплаты по оплате труда).</t>
  </si>
  <si>
    <t>На 2022 год  для закупки авиационных услуг предусмотрена 190 000,0 тыс. руб. Кассовое исполнение составило 53 244 362,49 руб., из них фб - 52 711 918,86 руб. и рб - 532 443,63 руб.</t>
  </si>
  <si>
    <t xml:space="preserve">В отчетном периоде на содержание подведомственному учреждению Минздрава РТ санаторий "Балгазын" профинансирована 29 047 271,00 рублей (на коммунальные услуги, материальные запасы, заработная плата, налоги и др. статьи). </t>
  </si>
  <si>
    <t xml:space="preserve">В отчетном периоде на содержание подведомственному учреждению Минздрава РТ ГБУЗ РТ "Станция переливания крови" профинансирована 19 476 733,00 рублей (на коммунальные услуги, материальные запасы, заработная плата, налоги и др. статьи). </t>
  </si>
  <si>
    <t xml:space="preserve">На содержание подведомственному учреждению Минздрава РТ ГБУЗ РТ "Дом ребенка" направлена финансирование 20 793 202,00 рублей (на коммунальные услуги, материальные запасы, заработная плата, налоги и др. статьи). </t>
  </si>
  <si>
    <t>Заключен государственный контракт на приобретение расходных материалов для неонатального и пренатального скрининга в 2022 году на общую сумму 12 484 984,08 руб. с ООО "Хайтек Медика". Произведена оплата на сумму 7 184 712,43 руб.</t>
  </si>
  <si>
    <t>Произведена оплата согласно заявлениям 69 больным за проезд к месту лечения и обратно на общую сумму 1 153,5 тыс. рублей.</t>
  </si>
  <si>
    <t xml:space="preserve">На 2022 год запланировано проведение капитального ремонта медицинских организаций на сумму 13 453,0 тыс. руб. Заключен контракт на выполнение работ по капитальному ремонту здания ГБУЗ РТ «Тере-Хольская ЦКБ на сумму 13 453 001,47 руб. Произведена оплата на сумму 2 017 950,22 руб. На сегодняшний день, на объекте 13 чел
Выполнены: демонтажные работы 100%,  
Выполняется: замена балок перекрытия 60%.
</t>
  </si>
  <si>
    <t>На финансовое обеспечение оплаты труда медицинских работников, оказывающих консультативную медицинскую помощь с применением телемедицинских технологий гражданам с подтвержденным диагнозом новой короновирусной инфекции COVID-19, а также с признаками или подтверждением диагноза внебольничной пневмонии, острой респираторной вирусной инфекции, гриппа, получающим медицинскую помощь в амбулаторных условиях (на дому) запланирована 2 381,5 тыс. руб.</t>
  </si>
  <si>
    <t xml:space="preserve">Запланировано на 2022 год осуществление капитального ремонта зданий медицинских организаций в 3 объектах на общую сумму 82 159,0 тыс. руб., из них средства федерального бюджета – 80 310,4 тыс. руб. и средства республиканского бюджета – 1 848,6 тыс. руб. (поликлиника по ул. Ленина 44, консультативно-диагностической поликлиники ГБУЗ РТ «Республиканская больница № 1» (2-ой год), детская поликлиника Барун-Хемчикской ММЦ по ул. Центральная, 20 (1-й год), здание Тере-Хольской ЦКБ). Заключен государственный контракт с ИП Танзыр Евгением Валерьевичем от 09 марта 2022 г. № 2022.0227 на общую сумму 1 829 200, 00 рублей. Срок выполнение работ с момента заключение государственного контракта (90 календарных дней). На сегодняшний день выполняются: демонтажные работы на 90%, выравнивание полов.
 Продолжается  капитальный ремонт здания Консультативно-диагностической поликлинике ГБУЗ РТ "Ресбольница №1" по ул. Ленина д. 44. Выполнено: демонтажные работы, частичная замена кровли, материал кровли (металлочерепица), установка окон ПВХ (частично), замена системы отопления 100%, согласно объёмам по смете, электроснабжение, выравнивание полов 1-2 этажа, устройство внутренних перегородок, устройство вентиляции, устройство подвесных потолков, установка дверей, укладка плитки.
Выполняется: отделочные работы. Общая готовность объекта 95 %. По первому этапу за 2021 год освоено 14 645 300,00 рублей. По второму этапу за 2022 год профинансировано 12 478 101,6 рублей.
</t>
  </si>
  <si>
    <t>На 2022 год запланировано оснащение автомобильным транспортом 9 ед. на общую сумму 19 423,8 тыс. руб., из них средства федерального бюджета – 18 986,8 тыс. руб. и средства республиканского бюджета – 437,0 тыс. руб. для нужды Тере-Хольской, Тоджинской, Чаа-Хольской, Чеди-Хольской, Сут-Хольской, Монгун-Тайгинской, Овюрской, Тандинской ЦКБ, Барун-Хемчикской ММЦ. На закупку 2 ед. УАЗ 220695-04 аукцион не состоялся из-за отсутствия заявок, повторно будет  отправлена ориентировочно после майских праздников в Минзакуп РТ. На закупки 7 ед. нива аукцион признан состоявшимся и заключен государственный контракт с ООО «АвтоСпецЦентр» № 2022.1058 от 22.04.2022 г.</t>
  </si>
  <si>
    <t>На 2022 год запланировано приобретение 65 ед. медицинского оборудования медицинских организаций на общую сумму 159 187,8 тыс. руб., из них средства федерального бюджета – 155 597,5 тыс. руб. и средства республиканского бюджета – 3 590,3 тыс. руб. На 42 ед. оборудования заключены государственные контракты на общую сумму 106 040,1 тыс. руб. Ожидается заключение государственного контракта на 1 ед. оборудования. Аукцион на закупку 9 ед. наркозного аппарата, 3 ед. аппарата холтеровского мониторирования сердечного ритма и 3 ед. монитора пациента прикроватный с определением частоты дыхания, частоты сердечных сокращений неинвазивным измерением артериального давления температуры, проведением электрокардиографии пульсоксиметрии приостановлен по жалобе. На остальные 7 ед. оборудования  направлены на проведение торгов.</t>
  </si>
  <si>
    <t>Обеспечение лекарственными препаратами больных туберкулезом</t>
  </si>
  <si>
    <t>Запланированы дотации на поддержку мер по обеспечению сбалансированности бюджетов на осуществление дополнительных выплат и иным работникам медицинских и иных организаций, оказывающим медицинскую помощь (участвующим в оказании, обеспечивающим оказание медицинской помощи) по диагностике и лечению новой коронавируской инфекции, контактирующим с пациентами с установленным диагнозом новой коронавирусной инфекции, за счет средств резервного фонда Правительства Российской Федерации на сумму 51 558,5 тыс. руб. Произведена оплата на сумму 7 919 205,00 руб.</t>
  </si>
  <si>
    <t>В соответствии с заключенным Соглашением о предоставлении субсидии из федерального бюджета бюджету субъекта Российской Федерации от 23.06.2020 № 056-09-2020-457  (в ред. от 24.12.2021 г. № 056-09-2020-457/2) запланировано привлечение социально ориентированных некоммерческих организаций и волонтерских движений для реализации региональных программ по формированию приверженности здоровому образу жизни на сумму 2 657,1 тыс. руб., из них ФБ - 2 630,5 тыс. руб., РБ - 26,6 тыс. руб. На уровне Минздраве проведен отборочный конкурс на привлечение социально некоммерческих организаций, и по итогам конкурса определены 3 участника. В настоящее время проводится работа по заключению дополнительного соглашения.</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</si>
  <si>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переоснащении медицинских организаций, оказывающих медицинскую помощь больным с онкологическими заболеваниями от 21.12.2019 № 056-17-2020-160 (в ред. от 23.12.2021 г. № 056-17-2020-160/7) запланировано приобретение 9 ед. медицинского оборудования на сумму 52 226,7 тыс. руб. Заключено 8 ГК на общую сумму 41 002,4 тыс. руб. Ожидается заключение ГК на поставку УЗИ аппарата экспертного класса 1 ед. Поставлен автоматизированный иммуноферментный анализатор с дополнительным оборудованием и компьютерным обеспечением учета результатов.</t>
  </si>
  <si>
    <t>В соответствии с заключенным Соглашением о предоставлении иного межбюджетного трансферта из федерального бюджета бюджету субъекта Российской Федерации в целях софинансирования, в том числе в полном объеме, расходных обязательств субъекта Российской Федерации, возникающих при оснащении оборудованием региональных сосудистых центров и первичных сосудистых отделений от 21.12.2019 № 056-17-2020-076 (ред. 23.12.2021 г. № 056-17-2020-076/7) на 2022 год запланировано приобретение оборудование на сумму 47 046,6 тыс. руб. Проведены торги, заключены 2 ГК на сумму 46 533,3 тыс. руб. на поставку Диагностический аппарат для ультразвуковых исследований сердца и сосудов - 1 ед. на сумму 14 503,3 тыс. руб. и  Микроскоп операционный - 1 ед. на сумму 32 050,0 тыс. руб. Поставлен микроскоп операционный.</t>
  </si>
  <si>
    <t>Для оказания услуг по приему хранению, отпуск лекарственных препаратов, предназначенных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на 2022 год запланирована 617,2 тыс. руб. Произведена оплата за оказанные услуги на сумму 185,2 тыс. руб.</t>
  </si>
  <si>
    <t xml:space="preserve">Заказчиком ГКУ РТ «Госстройзаказ» заключен госконтракт ООО «СИБПРОЕКТ» г. Новосибирск от 25.11.2020 г. № 172-20 на выполнение инженерного изыскания, проектирование и экспертизу, в сумме 13 250,0 тыс. рублей, сроком исполнения 12 календарных месяцев, но не позднее 31.12.2021 г.
Проектным предприятием сформирован электронный пакет документов для прохождения государственной экспертизы и направлен в ГАУ «Управление государственной строительной экспертизы Республики Тыва» от 07.10.2021 г., заявка № 1297.
31.01.2022 г. от ГАУ «Управление государственной строительной экспертизы РТ» выданы замечания в части раздела «Схема планировочной организации земельного участка» о предоставлении правоустанавливающих документов на дополнительные земельные участки санитарно-защитной зоны, определенной для проектируемых водосборных скважин, не входящих в границы, отведенного по ГПЗУ земельного участка и зоны подъезда к территории лечебно-оздоровительного комплекса, которая не входит в границы, отведенного по ГПЗУ земельного участка.
Проектным предприятием представлены точки координат для увеличения территории санитарно-защитной зоны, координаты межевания подъездной дороги.
18.04.2022 г. Администрацией Тандинского кожууна предоставлен градостроительный план земельного участка (ГПЗУ) и передан в ООО «Сибпроект». Замечания по графической части проектным предприятием устранены и направлены в госэкспертизу РТ.
В настоящее время проектным предприятием устраняются замечания по конструктивной и архитектурной части.  По предварительным данным проектного предприятия замечания будут устранены и направлены ориентировочно до 15.05.2022 г.
Также заказчиком ГКУ РТ «Госстройзаказ» направлено претензионное письмо исх. № ЭБ-02-1297 от 19.04.2022 г. в адрес ООО «Сибпроект» в связи с просрочкой исполнения государственного контракта.
Всего освоено финансовых средств в сумме 8 808,479 тыс. рублей. Остаток от плана 4 441,521 тыс. рублей будут освоены в текущем финансовом 2022 году, по результатам выданных заключений госэкспертизы. 
</t>
  </si>
  <si>
    <t xml:space="preserve">Минздрав Республики Тыва в течение 2022 года планирует оздоровить в условиях санаторно-курортных организаций 2500 детей диспансерного учета, из них в санаториях Минздрава Российской Федерации – 1585 детей, за счет финансовых средств республиканского бюджета – 915 детей. За период с 01.01. по 01.05.2022 г. на санаторно-курортное лечение направлено всего 887 детей диспансерного учета, в том числе:
дети-инвалиды – 50 чел., из них по путевкам «мать и дитя» - 38 чел.;
дети-сироты и дети, оставшиеся без попечения родителей – 134 чел.;
дети, состоящие на учете детского фтизиатра – 14 чел.;
дети, проживающие в малоимущих, многодетных, неполных семьях - 577 чел.;
дети из иных категорий семей – 112 чел. 
</t>
  </si>
  <si>
    <t>На 2022 год запланировано приобретение лекарственных препаратов для лечения больных туберкулезом на сумму 19 301,0 тыс. руб. Заключено 5 государственных контрактов на сумму 7 596,0 тыс. руб. Оставшееся сумма на стадии заключения контрактов. Поставлены препараты на сумму 7 596,0 тыс. руб. Произведена оплата на сумму 7 596,0 тыс. руб.</t>
  </si>
  <si>
    <t>На 2022 год запланировано приобретение лекарственных препаратов для лечения больных хроническими вирусными гепатитами на сумму 3 779,4 тыс. руб. Заключено 2 государственных контрактов на сумму 3 547,1 тыс. руб. Оставшееся сумма на стадии заключения контрактов. Поставлено препараты на сумму 3 547,1 тыс. руб. Произведена оплата на сумму 3 547,1 тыс. руб.</t>
  </si>
  <si>
    <t xml:space="preserve">В рамках федерального проекта «Развитие детского здравоохранения, включая создание современной инфраструктуры оказания медицинской помощи детям» между Министерство здравоохранения Российской Федерации и Правительством Республики Тыва от «31» декабря 2021 г. заключено Соглашения № 056-09-2022-124 о предоставлении из федерального бюджета в 2022 - 2024 годах бюджету Республики Тыва субсидии на софинансирование нового строительства детской больницы в г. Кызыле. 
Проектная мощность объекта составляет 150 коек, медико-техническое задание на разработку проектной документации и строительство объекта согласованно с Минздравом России от 02.08.2021 г. № 15-1/1351.
Строительство объекта будет осуществлён одновременно с выполнением работ по проектированию, строительству и вводу в эксплуатацию объекта капитального строительства.
Всего на проектирование и строительство объекта предусмотрено 1 949 448,739 тыс. рублей, из них федеральный бюджет 1 900 000,0 тыс. рублей, республиканский бюджет 49 448,73 тыс. рублей в том числе на проектирование 30 256,82 тыс. рублей.
Объемы финансирования инвестиционного проекта на строительство объекта по годам, млн. рублей:
- в 2022 году 202 020 202 (двести два миллиона двадцать тысяч двести два) рубля 02 копейки;
- в 2023 году 404 040 404 (четыреста четыре миллиона сорок тысяч четыреста четыре) рубля 04 копейки, 
- в 2024 году 1 313 131 313 (один миллиард триста тринадцать миллионов сто тридцать одна тысяча триста тринадцать) рублей 13 копеек.
Новый корпус со стационаром на 150 коек будет строиться рядом с существующей детской больницей и станет единым детским медицинским комплексом. 
31.03.2022 г. заказчиком ГКУ РТ "Госстройзаказ" заключен государственный контракт с единственным поставщиком на основании Постановления Правительства Республики Тыва № 119 от 18.03.2022 г., ФЗ-46 от 08.03.2022 г. с подрядной организацией ООО "Восток" на выполнение работ по проектированию и строительству нового здания «Республиканской детской больницы г. Кызыла Республики Тыва».
На сегодняшний день подрядной организацией выполняются предпроектные работы, разработан эскизный проект, схема размещения объекта на генеральном плане с размещением помещений по этажам.
</t>
  </si>
  <si>
    <t>На 2022 год запланировано приобретение медикаментов для обеспечения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на сумму 18 593,7 тыс. руб. Заключено 17 государственных контрактов на сумму 17 657,39 тыс. руб. с 12 поставщиками. Остальную часть планируется закупить во втором полугодии 2022 г. Поставлено медикаменты на сумму 17 191,8 тыс. руб. произведена оплата на сумму 15 781,9 тыс. руб.</t>
  </si>
  <si>
    <t xml:space="preserve">В рамках региональной программы "Модернизация первичного звена здравоохранения Республики Тыва на 2021-2025 годы" на 2022 год запланировано строительство 3 ФАП и 3 ВА на общую сумму 70 569,8 тыс. руб. По 6 объектам строительства (3 ФАП, 3 ВА):
Положительное заключение типовых проектно-сметных документаций ФАП и ВА на достоверность сметной документации получено от 15 февраля 2022 года.
27 февраля 2022 г. в ЕИС в сфере закупок размещено заказ-заявка по определению подрядных организаций на строительство 3 фельдшерско-акушерских пунктов и 3 врачебных амбулаторий. 14 марта 2022 г. состоялся электронный аукцион. На сегодняшний день на строительство 3 ФАПов государственные контракты заключены:
- ФАП с. Терлиг-Хая Кызылского района госконтракт заключен № 2022.0418 от 28.03.2022 г. с подрядной организацией ООО «Сылдыс», цена контракта 9 500,00 тыс. рублей;
- ФАП с. Кундустуг Каа-Хемского района госконтракт заключен № 2022.0420 от 28.03.2022 г. с ИП Тайбыл Римма Мосун-ооловной, цена контракта 8 640,00 тыс. рублей;  
- ФАП с. Ак-Тал Чеди-Хольского района госконтракт заключен № 2022.0445 от 28.03.2022 г. с подрядной организацией ООО «Атроник-Сервис», цена контракта 12 315,77 тыс. рублей.
- ВА в с. Хайыракан Улуг-Хемского района заключен государственный контракт № 9 от 08.04.2022 года с единственным поставщиком подрядной организацией ООО «Сылдыс».
По заключенным государственным контрактам на строительство 4 объектов (3 ФАП, 1 ВА) Министерством здравоохранения Республики Тыва от 11 апреля 2022 года поданы в администрации кожуунов заявления о выдаче разрешений на строительство объектов. На сегодняшний день получено по двум объектам (ФАП с. Терлиг-Хая и с. Кундустуг).
В соответствии с графиком выполненния работ по строительству «Фельдшерско-акушерского пункта для населенного пункта свыше 800 человек» и «Врачебная амбулатория» заключенных государственных контрактов первым этапом выполнения контрактов является проектно-изыскательские работы (привязка типового проекта к местности) и прохождение госэкспертизы на достоверность сметной стоимости со сроком 45 календарных дней (с момента заключения контракта). Далее общестроительные работы.
На сегодняшний день, подрядными организациями на выполнение проектных работ (геолого-геодезические изыскания, привязка к местности) и на прохождение госэкспертизы на достоверности сметной документации заключены договоры с ИП Чооду Д.И. по 4 объектам (с. Терлиг-Хая, с. Кундустуг, с. Ак-Тал, с. Хайыракан).
Также подрядными организациями по всем 4 объектам заключены договоры с ЛХК «Алтай-Лес» на поставку материала стен «клееный брус». 
По оставшимся 2 врачебным амбулаториям в с. Баян-Кол Кызылского района, с. Арыг-Узуу Улуг-Хемского района заявки на участие в закупке отклонены в связи с несоответствием участника требованиям.
В связи с этим на основании постановления Республики Тыва от 18.03.2022 г. № 119 «О случаях осуществления закупок товаров, работ, услуг для государственных и (или) муниципальных нужд у единственного поставщика (подрядчика, исполнителя) и порядке их осуществления» Министерством здравоохранения Республики Тыва планируется заключение контракта с  единственным поставщиком ООО «Развитие». Обосновывающие документы и материалы для рассмотрения на заседании Комиссии по определению единственного поставщика по строительству 2 ВА направлены от 22 апреля 2022 г. Протокол заседания комиссии об определении единственного поставщика ООО «Развитие» подписан  от 27.04.2022 г. № 06-08-71/22. На сегодняшний день ожидается согласование и подписание проекта постановления Правительства Республики Тыва «Об определении единственных поставщиков (подрядчиков, исполнителей) на выполнение работ по строительству ВА с. Баян-Кол Кызылского кожууна и с. Арыг-Узуу Улуг-Хемского кожууна.
</t>
  </si>
  <si>
    <t>На 2022 год запланировано приобретение медикаментов и для оказания услуг для льготных категорий граждан федерального регистра на сумму 151 576,0 тыс. рублей. Заключен 1 гос.контракт на оказание услуги склада на 2022 г. с ГБУ РТ "Ресфармация" на сумму 29 591,90 руб. на основании п.1 ч. 1 ст. 93 44-ФЗ заключено 2 договора на услугия связи на общую сумму 50 000,00 руб. 2 договор услуги найма по автотранспорту с экипажем на сумму 231 359,96  руб. 1 контракт на поставку оргтехники на сумму 80 000,00 руб.  На поставку лекарственных препаратов 8 контрактов на общую сумму  19 641 022,38  руб. Произведена оплата на сумму 26 258,4 тыс. руб.</t>
  </si>
  <si>
    <t>На 2022 год запланировано приобретение медикаментов для льготных категорий граждан федерального регистра на сумму 151 576,0 тыс. рублей. Заключены 144 государственных контрактов на сумму 135 982,5 тыс. руб. и 28 договоров на сумму 5 023,7 тыс. руб. с 60 поставщиками. Поставлено медикаменты на сумму 129 568,7 тыс. руб. Произведена оплата на сумму 121 438,97 тыс. руб.</t>
  </si>
  <si>
    <t>На 2022 год запланировано приобретение вакцин на сумму 39 527,35 тыс. рублей. Заключены 17 государственных контрактов на сумму 38 595,1 тыс. руб. Оставшееся часть планируется на второе полугодие 2022 г. Произведена оплата на сумму 31 870,4 тыс. руб.</t>
  </si>
  <si>
    <t>На 2022 год запланировано проведение текущего ремонта и приобретение строительных материалов на сумму 1 889,0 тыс. рублей. Произведены авансовые платежи с 3 подрядными организациями за текущий ремонт в ГБУЗ РТ "Республиканская больница № 2".</t>
  </si>
  <si>
    <t>На 2022 год запланировано приобретение лекарственных препаратов для льготных категорий граждан территориального регистра на сумму 200 390,9 тыс. руб. Заключены 86 государственных контрактов на сумму 152 675,8 тыс. руб. и 14 договоров на сумму 2 281,8 тыс. руб. на поставку медикаментов для льготных категорий граждан территориального регистра. Оставшеестя сумма средств на стадии заключения. Поставлены медикаменты на сумму 153 171,1 тыс. руб. Произведена оплата на сумму 150 121,2 тыс. руб.</t>
  </si>
  <si>
    <t>На 2022 год запланировано приобретение продуктов питания для беременных женщин, кормящих матерей и детей до 3-х лет на сумму 13 363,7 тыс. руб. Произведена оплата за кредиторскую задолженность 2021 года.</t>
  </si>
  <si>
    <t xml:space="preserve">За счет республиканского бюджета на централизованные расходы на курсовые и сертификационные мероприятия запланирована 1 500,0 тыс. рублей по следующим направлениям: 1) профессиональная переподготовка - 5 слушателей; 2) практические навыки - 100 слушателей; 3) тематические усовершенствования по специальности детство - 10 слушателей; 4)  тематические усовершенствования по специальности БСК - 10 слушателей; 5) тематические усовершенствования по специальности онкология - 10 слушателей; 6) тематические усовершенствования по специальности санавиация - 10 слушателей. Всего 145 слушателей. С 25 февраля по 10 марта 2022 г. по теме «Организация деятельности, связанной с оборотом наркотических средств, психотропных веществ и их прекурсоров» (72ч.) на базе АНО ДПО УЦ «Центр образовательных услуг» обучены 23 медицинских работников на сумму 62100 рублей. С 22 по 23 апреля 2022 года на симуляционной площадке по курсу «Клиническое акушерство» (16ч.)  на базе ГБУЗ РТ «Перинатальный центр РТ» обучены 10 медицинских работников на сумму 50000 рублей. С 28 марта 2022 года профессиональной переподготовке по специальности «Физическая и медицинская реабилитация» (1008ч.) на базе Новокузнецкого ГИУВ начали обучение 5 врачей на сумму 555000 рублей. Обучение до 12.12.2022 г. С 24 по 25 марта 2022 года на симуляционной площадке по курсу «Сердечно-легочная реанимация» (16ч.)  на базе ГБУЗ РТ «Республиканская больница № 1» обучены 10 медицинских работников на сумму 50000 рублей. 
С 26 по 27 марта 2022 года на симуляционной площадке по курсу «Сердечно-легочная реанимация» (16ч.)  на базе ГБУЗ РТ «Республиканская больница № 1» обучены 10 медицинских работников на сумму 50000 рублей. С 28 по 29 марта 2022 года на симуляционной площадке по курсу «Сердечно-легочная реанимация» (16ч.)  на базе ГБУЗ РТ «Республиканская больница № 1» обучены 10 медицинских работников на сумму 50000 рублей. С 30 по 31 марта 2022 года на симуляционной площадке по курсу «Сердечно-легочная реанимация» (16ч.)  на базе ГБУЗ РТ «Республиканская больница № 1» обучены 13 медицинских работников на сумму 65000 рублей. С 28 марта по 01 апреля 2022 года на симуляционной площадке по курсу «Первичная реанимация новорожденных в родильном зале» (36ч.)  на базе ГБУЗ РТ «Перинатальный центр РТ» обучены 10 медицинских работников на сумму 50000 рублей. 
</t>
  </si>
  <si>
    <t xml:space="preserve">В отчетном периоде на содержание подведомственных учреждений Минздрава РТ (прочие учреждения) направлены 166 515 530,67 руб., в том числе: ГБУЗ РТ «Бюро судебно-медицинской экспертизы» - 25 776 810,33 руб., ГБУЗ РТ «Республиканский Центр по профилактике и борьбе со СПИД и инфекционными заболеваниями»  - 22 609 675,34 руб.,  Патанатомия - 700 000,00 руб., ГБУЗ РТ «Республиканский центр восстановительной медицины и реабилитации для детей» - 7 096 700,00 руб., ГБУЗ РТ «Республиканский центр общественного здоровья и медицинской профилактики» - 11 072 100,00 руб., ГБУ РТ «Ресфармация» - 20 072 000,00 руб., ГБУЗ «Медицинский информационно-аналитический центр Республики Тыва» - 31 323 314,00 руб., ГБУ РТ «Учреждение по административно-хозяйственному обеспечению учреждений здравоохранения Республики Тыва» - 24 277 873,00 руб., ГБУ «Научно-исследовательский институт медико-социальных проблем и управления Республики Тыва» - 7 424 600,00 руб., ГБУЗ РТ «Республиканский центр скорой медицинской помощи и медицины катастроф» - 2 748 353,00 руб., ГБУЗ РТ «Санаторий-профилакторий «Серебрянка» - 13 414 105,00 руб. </t>
  </si>
  <si>
    <t>В отчетном периоде в медицинские организации направлены финансовые средства на общую сумму 9 389 072,33 руб. за счет средств республиканского бюджета для приобретения расходных материалов, в том числе: Противотуберкулезный диспансер - 4 335 048,33 руб., Рескожвендиспансер - 1 882 000,00 руб., Реснаркодиспансер - 104 000,00 руб., Респсихбольница - 1 908 400,00 руб., Барун-Хем ММЦ - 526 540,00 руб., Дзун-Хем ММЦ - 633 084,00 руб. За счет средств ОМС запланировано 18770 случаев оказание медицинской помощи в дневном сатционаре, в том числе: ГБУЗ РТ "Барун-Хемчикский межкожуунный медицинский центр" - 1191случая, ГБУЗ РТ «Бай-Тайгинская ЦКБ» - 353 случая, ГБУЗ РТ «Дзун-Хемчикский межкожунный медицинский центр» - 897 случаев, ГБУЗ РТ «Каа-Хемская ЦКБ» - 271 случая, ГБУЗ РТ «Кызылская ЦКБ» - 748 случая,ГБУЗ РТ «Монгун-Тайгинская ЦКБ» - 280 случая, ГБУЗ РТ «Овюрская ЦКБ» -286 случая, ГБУЗ РТ «Пий-Хемская ЦКБ» - 436 случая, ГБУЗ РТ «Сут-Хольская ЦКБ» - 108 случая, ГБУЗ РТ «Тандинская ЦКБ» - 963 случая, ГБУЗ РТ «Тес-Хемская ЦКБ» - 505 случая,  ГБУЗ РТ "Тере-Хольская ЦКБ" - 195 случая, ГБУЗ РТ «Тоджинская ЦКБ» - 142 случая, ГБУЗ РТ «Улуг-Хемский межкожуунный медицинский центр» - 1176 случая, ГБУЗ РТ «Чаа-Хольская ЦКБ» - 276 случая, ГБУЗ РТ «Чеди-Хольская ЦКБ» - 143 случая, ГБУЗ РТ «Эрзинская ЦКБ» - 317 случая, ГБУЗ РТ "Республиканская больница № 1" - 2166 случая, ГБУЗ РТ "Республиканская больница №2" - 635 случая, ГБУЗ РТ "Республиканский онкологический диспансер" -1871 случая, ГБУЗ РТ "Республиканский кожно-венерологический диспансер" - 560 случая, ГБУЗ РТ Республиканская детская больница" - 887 случая, ГБУЗ РТ "Перинатальный центр" - 1378 случая, ГБУЗ РТ "Инфекционная больница" - 334 случая, ГБУЗ РТ "Городская поликлиника" - 1150 случаев, МЧУ ДПО "Нефросовет" - 1299 случаев, ООО "МЦ Гиппократ" - 115 случаев, ООО "Алдан" - 88 случаев. Факт за 3 мес. - 145 239,8 тыс. руб.</t>
  </si>
  <si>
    <t>"Развитие здравоохранения на 2018-2025 годы" за 4 месяцев 2022 г.</t>
  </si>
  <si>
    <t>факт за 3 мес. 2022 г.</t>
  </si>
  <si>
    <t>На 2022 год частными медицинскими организациями запланирована оказание 10568 случаев медицинской помощи, из них ООО "ВИТА-ДЕНТ" -400 случаев, ООО "Семейный доктор" - 337 случаев,  ИП Монгуш Р.К. - 336 случая, МЧУ ДПО "Нефросовет" - 1331 случая,  ООО "С 17" - 724 случаев, ИП Саражакова Л.А. - 700 случая,  ООО "Алдан" - 2168 случая, ООО " РДЦ" - 2000 случаев, ООО "МЦ Гиппократ" - 1723 случаев. Факт за 3 мес. - 35 947,5 тыс. руб.</t>
  </si>
  <si>
    <t>В отчетном периоде на содержание подведомственных учреждений Минздрава РТ (стационаров) направлены 386 981 466,24 руб., в том числе: ГБУЗ РТ «Республиканская психиатрическая больница» - 95 201 591,00 руб., ГБУЗ РТ "Городская поликлиника" - 2 424 860,00 руб, ГБУЗ РТ «Инфекционная больница» - 2 359 800,00 руб., ГБУЗ РТ «Республиканский кожно-венерологический диспансер» - 8 934 000,00 руб., ГБУЗ РТ «Противотуберкулезный диспансер» - 194 512 474,24 руб., ГБУЗ РТ «Бай-Тайгинская ЦКБ» - 4 598 381,00 руб., ГБУЗ РТ «Барун-Хемчикский межкожуунный медицинский центр" - 7 365 358,00 руб.,  ГБУЗ РТ «Дзун-Хемчикская ЦКБ» - 8 512 756,00 руб., ГБУЗ РТ «Каа-Хемская ЦКБ» - 4 331 170,00 руб., ГБУЗ РТ «Кызылская ЦКБ» - 3 674 556,00 руб., ГБУЗ РТ «Монгун-Тайгинская ЦКБ» - 2 954 866,00 руб., ГБУЗ РТ «Овюрская ЦКБ» - 3 005 655,00 руб., ГБУЗ РТ «Пий-Хемская ЦКБ» - 6 244 461,00 руб., ГБУЗ РТ «Сут-Хольская ЦКБ» - 3 125 560,00 руб., ГБУЗ РТ «Тандинская ЦКБ» - 2 052 720,00 руб., ГБУЗ РТ «Тес-Хемская ЦКБ» - 3 637 940,00 руб.,  ГБУЗ РТ "Тере-Хольская ЦКБ" - 957 785,00 руб., ГБУЗ РТ «Тоджинская ЦКБ» - 5 899 645,00 руб., ГБУЗ РТ «Улуг-Хемский межкожуунный медицинский центр» - 15 291 843,00 руб., ГБУЗ РТ "Чаа-Хольская ЦКБ" - 2 212 850,00 руб., ГБУЗ РТ «Чеди-Хольская ЦКБ» - 2 918 495,00 руб., ГБУЗ РТ «Эрзинская ЦКБ» -6 764 700,00 руб. За счет средств ОМС запланировано 50169 случаев лечения больных в круглосуточном стационаре, в том числе: ГБУЗ РТ "Барун-Хемчикский межкожуунный медицинский центр" -  3276 случая, ГБУЗ РТ «Бай-Тайгинская ЦКБ» - 664 случая, ГБУЗ РТ «Дзун-Хемчикская межкожунный медицинскитй центр» -961 случая, ГБУЗ РТ «Каа-Хемская ЦКБ» - 817 случая, ГБУЗ РТ «Кызылская ЦКБ» - 1592 случая, ГБУЗ РТ «Монгун-Тайгинская ЦКБ» - 862 случая, ГБУЗ РТ «Овюрская ЦКБ» - 541 случаев, ГБУЗ РТ «Пий-Хемская ЦКБ» - 839 случаев, ГБУЗ РТ «Сут-Хольская ЦКБ» - 799 случая, ГБУЗ РТ «Тандинская ЦКБ» - 833 случая, ГБУЗ РТ «Тес-Хемская ЦКБ» - 551 случая,  ГБУЗ РТ "Тере-Хольская ЦКБ" - 326 случая, ГБУЗ РТ «Тоджинская ЦКБ» -581 случая, ГБУЗ РТ «Улуг-Хемский межкожуунный медицинский центр» - 1788 случая, ГБУЗ РТ «Чаа-Хольская ЦКБ» - 397 случая, ГБУЗ РТ «Чеди-Хольская ЦКБ» - 591 случая, ГБУЗ РТ «Эрзинская ЦКБ» - 879 случая, ГБУЗ РТ "Республиканская больница № 1" - 12938 случая, ГБУЗ РТ "Республиканская больница №2" - 544 случая, ГБУЗ РТ "Республиканский онкологический диспансер" - 2279 случая, ГБУЗ РТ "Республиканский кожно-венерологический диспансер" - 361 случая, ГБУЗ РТ Республиканская детская больница" - 3238 случая, ГБУЗ РТ "Перинатальный центр" - 9489 случая, ГБУЗ РТ "Инфекционная больница" - 4991 случая,  МЧУ ДПО "Нефросовет" - 32 случаев. Факт за 3 мес. - 735 128,1 тыс. руб.</t>
  </si>
  <si>
    <t>Издан приказ Минздрава РТ от 01.02.2022 г. № 142пр/22 "Об утверждении перечня медицинских изделий, приобретаемых в рамках мероприятий по развитию системы паллиативной медицинской помощи в 2022 году", где утвержден перечень для нужды ГБУЗ РТ "Республиканский онкологический диспансер" и "Республиканская детская больница". В соответствии с Соглашением на закупку оборудование предусмотрено -  6 321,0 тыс. руб. и на наркотические препараты - 1 000,0 тыс. руб. Заключено 7 государственных контрактов на поставку наркотических препаратов на сумму 1 000,0 тыс. руб. Препараты поставлено 100 %. Произведена оплата на сумму 330,442 тыс. руб.</t>
  </si>
  <si>
    <t>На 2022 год запланировано приобретение диагностических реагентов, тест-систем для социально-значимых инфекционных заболеваний на сумму 11 638,8 тыс. рублей. Заключено 2 государственных контрактов с 2 поставщиками на сумму 10 159,7 тыс. руб. Поставлено и  оплачено на сумму 1 609,2 тыс. руб.</t>
  </si>
  <si>
    <t xml:space="preserve">На финансовое обеспечение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произведена оплата на сумму 23 183,7 тыс. руб. </t>
  </si>
  <si>
    <t>На 2022 год запланированы выплаты Государственной премии Республики Тыва в области здравоохранения "Доброе сердце" - "Буянныг чурек" на сумму 6 800,35 тыс. руб. по 6 разным номинациям: "первичное звено", "за работу в экстремальных условиях", "за проведение уникальной операции, спасшей жизнь человека", "у истоков жизни", "технология года", "спасение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</si>
</sst>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0\ _₽_-;\-* #,##0.0\ _₽_-;_-* &quot;-&quot;??\ _₽_-;_-@_-"/>
    <numFmt numFmtId="166" formatCode="_-* #,##0.0\ _₽_-;\-* #,##0.0\ _₽_-;_-* &quot;-&quot;?\ _₽_-;_-@_-"/>
    <numFmt numFmtId="167" formatCode="#,##0.00000"/>
  </numFmts>
  <fonts count="17" x14ac:knownFonts="1">
    <font>
      <sz val="11"/>
      <color theme="1"/>
      <name val="Calibri"/>
      <family val="2"/>
      <charset val="204"/>
      <scheme val="minor"/>
    </font>
    <font>
      <sz val="11"/>
      <color theme="1"/>
      <name val="Calibri"/>
      <family val="2"/>
      <charset val="204"/>
      <scheme val="minor"/>
    </font>
    <font>
      <sz val="8"/>
      <color theme="1"/>
      <name val="Times New Roman"/>
      <family val="1"/>
      <charset val="204"/>
    </font>
    <font>
      <sz val="12"/>
      <color theme="1"/>
      <name val="Times New Roman"/>
      <family val="1"/>
      <charset val="204"/>
    </font>
    <font>
      <b/>
      <sz val="8"/>
      <color theme="1"/>
      <name val="Times New Roman"/>
      <family val="1"/>
      <charset val="204"/>
    </font>
    <font>
      <sz val="6"/>
      <color theme="1"/>
      <name val="Times New Roman"/>
      <family val="1"/>
      <charset val="204"/>
    </font>
    <font>
      <sz val="6"/>
      <color theme="1"/>
      <name val="Calibri"/>
      <family val="2"/>
      <charset val="204"/>
      <scheme val="minor"/>
    </font>
    <font>
      <sz val="8"/>
      <color indexed="8"/>
      <name val="Times New Roman"/>
      <family val="1"/>
      <charset val="204"/>
    </font>
    <font>
      <b/>
      <sz val="8"/>
      <color indexed="8"/>
      <name val="Times New Roman"/>
      <family val="1"/>
      <charset val="204"/>
    </font>
    <font>
      <sz val="8"/>
      <name val="Times New Roman"/>
      <family val="1"/>
      <charset val="204"/>
    </font>
    <font>
      <b/>
      <sz val="8"/>
      <name val="Times New Roman"/>
      <family val="1"/>
      <charset val="204"/>
    </font>
    <font>
      <sz val="11"/>
      <color theme="1"/>
      <name val="Times New Roman"/>
      <family val="1"/>
      <charset val="204"/>
    </font>
    <font>
      <b/>
      <sz val="6"/>
      <color theme="1"/>
      <name val="Calibri"/>
      <family val="2"/>
      <charset val="204"/>
      <scheme val="minor"/>
    </font>
    <font>
      <b/>
      <sz val="6"/>
      <color theme="1"/>
      <name val="Times New Roman"/>
      <family val="1"/>
      <charset val="204"/>
    </font>
    <font>
      <sz val="8"/>
      <color theme="7" tint="0.39997558519241921"/>
      <name val="Times New Roman"/>
      <family val="1"/>
      <charset val="204"/>
    </font>
    <font>
      <i/>
      <sz val="8"/>
      <color theme="1"/>
      <name val="Times New Roman"/>
      <family val="1"/>
      <charset val="204"/>
    </font>
    <font>
      <i/>
      <sz val="8"/>
      <name val="Times New Roman"/>
      <family val="1"/>
      <charset val="204"/>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5" fillId="0" borderId="2" xfId="0" applyNumberFormat="1" applyFont="1" applyFill="1" applyBorder="1" applyAlignment="1">
      <alignment horizontal="center"/>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top" wrapText="1"/>
    </xf>
    <xf numFmtId="0" fontId="7" fillId="0" borderId="2" xfId="0" applyNumberFormat="1" applyFont="1" applyFill="1" applyBorder="1" applyAlignment="1">
      <alignment horizontal="left" vertical="top" wrapText="1" shrinkToFit="1"/>
    </xf>
    <xf numFmtId="0" fontId="7" fillId="0" borderId="2" xfId="0" applyFont="1" applyFill="1" applyBorder="1" applyAlignment="1">
      <alignment horizontal="left" vertical="top" wrapText="1"/>
    </xf>
    <xf numFmtId="0" fontId="2" fillId="0" borderId="2" xfId="0" applyFont="1" applyFill="1" applyBorder="1" applyAlignment="1">
      <alignment horizontal="left" vertical="top" wrapText="1"/>
    </xf>
    <xf numFmtId="0" fontId="9" fillId="0" borderId="2" xfId="0" applyNumberFormat="1" applyFont="1" applyFill="1" applyBorder="1" applyAlignment="1">
      <alignment horizontal="left" vertical="top" wrapText="1"/>
    </xf>
    <xf numFmtId="4" fontId="11" fillId="0" borderId="0" xfId="0" applyNumberFormat="1" applyFont="1" applyFill="1"/>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xf>
    <xf numFmtId="4" fontId="2" fillId="0" borderId="0" xfId="0" applyNumberFormat="1" applyFont="1" applyFill="1" applyAlignment="1">
      <alignment horizontal="center"/>
    </xf>
    <xf numFmtId="165" fontId="2" fillId="0" borderId="2" xfId="1" applyNumberFormat="1" applyFont="1" applyFill="1" applyBorder="1" applyAlignment="1">
      <alignment horizontal="center" vertical="center"/>
    </xf>
    <xf numFmtId="0" fontId="12" fillId="0" borderId="0" xfId="0" applyFont="1" applyFill="1"/>
    <xf numFmtId="0" fontId="2" fillId="0" borderId="2" xfId="0" applyNumberFormat="1" applyFont="1" applyFill="1" applyBorder="1" applyAlignment="1">
      <alignment horizontal="left" wrapText="1"/>
    </xf>
    <xf numFmtId="4" fontId="9" fillId="0" borderId="2" xfId="0" applyNumberFormat="1" applyFont="1" applyFill="1" applyBorder="1" applyAlignment="1">
      <alignment horizontal="left" vertical="center" wrapText="1"/>
    </xf>
    <xf numFmtId="0" fontId="6" fillId="0" borderId="0" xfId="0" applyFont="1" applyFill="1"/>
    <xf numFmtId="49" fontId="2" fillId="0" borderId="0" xfId="0" applyNumberFormat="1" applyFont="1" applyFill="1" applyAlignment="1">
      <alignment horizontal="center" vertical="center"/>
    </xf>
    <xf numFmtId="0" fontId="3" fillId="0" borderId="0" xfId="0" applyFont="1" applyFill="1"/>
    <xf numFmtId="0" fontId="0" fillId="0" borderId="0" xfId="0" applyFill="1"/>
    <xf numFmtId="4" fontId="4" fillId="0" borderId="3"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center"/>
    </xf>
    <xf numFmtId="0" fontId="11" fillId="0" borderId="0" xfId="0" applyFont="1" applyFill="1" applyBorder="1"/>
    <xf numFmtId="49" fontId="2" fillId="2" borderId="2" xfId="0" applyNumberFormat="1" applyFont="1" applyFill="1" applyBorder="1" applyAlignment="1">
      <alignment horizontal="center" vertical="center"/>
    </xf>
    <xf numFmtId="0" fontId="8" fillId="2" borderId="2" xfId="0" applyFont="1" applyFill="1" applyBorder="1" applyAlignment="1">
      <alignment horizontal="left" vertical="top" wrapText="1"/>
    </xf>
    <xf numFmtId="4" fontId="2" fillId="2" borderId="2" xfId="0" applyNumberFormat="1" applyFont="1" applyFill="1" applyBorder="1" applyAlignment="1">
      <alignment horizontal="center" vertical="center"/>
    </xf>
    <xf numFmtId="0" fontId="11" fillId="2" borderId="2" xfId="0" applyFont="1" applyFill="1" applyBorder="1"/>
    <xf numFmtId="4" fontId="2" fillId="2" borderId="2" xfId="0" applyNumberFormat="1" applyFont="1" applyFill="1" applyBorder="1" applyAlignment="1">
      <alignment horizontal="center"/>
    </xf>
    <xf numFmtId="49" fontId="4" fillId="2" borderId="2" xfId="0" applyNumberFormat="1" applyFont="1" applyFill="1" applyBorder="1" applyAlignment="1">
      <alignment horizontal="center" vertical="center"/>
    </xf>
    <xf numFmtId="0" fontId="10" fillId="2" borderId="2" xfId="0" applyNumberFormat="1" applyFont="1" applyFill="1" applyBorder="1" applyAlignment="1">
      <alignment horizontal="left" vertical="top" wrapText="1"/>
    </xf>
    <xf numFmtId="4" fontId="10" fillId="2" borderId="2" xfId="0" applyNumberFormat="1" applyFont="1" applyFill="1" applyBorder="1" applyAlignment="1">
      <alignment horizontal="left" vertical="center" wrapText="1"/>
    </xf>
    <xf numFmtId="4" fontId="4" fillId="2" borderId="2" xfId="0" applyNumberFormat="1" applyFont="1" applyFill="1" applyBorder="1" applyAlignment="1">
      <alignment horizontal="left" vertical="center" wrapText="1"/>
    </xf>
    <xf numFmtId="49" fontId="2" fillId="3" borderId="2" xfId="0" applyNumberFormat="1" applyFont="1" applyFill="1" applyBorder="1" applyAlignment="1">
      <alignment horizontal="center" vertical="center"/>
    </xf>
    <xf numFmtId="0" fontId="2" fillId="3" borderId="2" xfId="0" applyNumberFormat="1" applyFont="1" applyFill="1" applyBorder="1" applyAlignment="1">
      <alignment horizontal="left" wrapText="1"/>
    </xf>
    <xf numFmtId="0" fontId="2" fillId="3" borderId="2" xfId="0" applyNumberFormat="1" applyFont="1" applyFill="1" applyBorder="1" applyAlignment="1">
      <alignment horizontal="center" vertical="center"/>
    </xf>
    <xf numFmtId="165" fontId="2" fillId="3" borderId="2" xfId="1" applyNumberFormat="1" applyFont="1" applyFill="1" applyBorder="1" applyAlignment="1">
      <alignment horizontal="center" vertical="center"/>
    </xf>
    <xf numFmtId="165" fontId="2" fillId="3" borderId="3" xfId="1" applyNumberFormat="1" applyFont="1" applyFill="1" applyBorder="1" applyAlignment="1">
      <alignment horizontal="center" vertical="center"/>
    </xf>
    <xf numFmtId="0" fontId="14" fillId="3"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0" fontId="4" fillId="2" borderId="2" xfId="0" applyNumberFormat="1" applyFont="1" applyFill="1" applyBorder="1" applyAlignment="1">
      <alignment horizontal="center" wrapText="1"/>
    </xf>
    <xf numFmtId="166" fontId="4" fillId="2" borderId="2" xfId="0" applyNumberFormat="1" applyFont="1" applyFill="1" applyBorder="1" applyAlignment="1">
      <alignment horizontal="center"/>
    </xf>
    <xf numFmtId="0" fontId="4" fillId="2" borderId="2" xfId="0" applyNumberFormat="1" applyFont="1" applyFill="1" applyBorder="1" applyAlignment="1">
      <alignment horizontal="center"/>
    </xf>
    <xf numFmtId="164" fontId="9"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xf>
    <xf numFmtId="164" fontId="2" fillId="0" borderId="2" xfId="0" applyNumberFormat="1" applyFont="1" applyFill="1" applyBorder="1" applyAlignment="1">
      <alignment horizontal="center" vertical="center"/>
    </xf>
    <xf numFmtId="164" fontId="9" fillId="0" borderId="2" xfId="1" applyNumberFormat="1" applyFont="1" applyFill="1" applyBorder="1" applyAlignment="1">
      <alignment horizontal="center" vertical="center" wrapText="1"/>
    </xf>
    <xf numFmtId="164" fontId="15" fillId="0" borderId="2" xfId="0" applyNumberFormat="1" applyFont="1" applyFill="1" applyBorder="1" applyAlignment="1">
      <alignment horizontal="center" vertical="center"/>
    </xf>
    <xf numFmtId="164" fontId="4" fillId="2" borderId="2" xfId="0" applyNumberFormat="1" applyFont="1" applyFill="1" applyBorder="1" applyAlignment="1">
      <alignment horizontal="center" vertical="center"/>
    </xf>
    <xf numFmtId="164" fontId="4" fillId="2" borderId="2" xfId="0" applyNumberFormat="1" applyFont="1" applyFill="1" applyBorder="1"/>
    <xf numFmtId="4" fontId="4" fillId="0" borderId="0" xfId="0" applyNumberFormat="1" applyFont="1" applyFill="1"/>
    <xf numFmtId="49" fontId="2" fillId="0" borderId="2" xfId="0" applyNumberFormat="1" applyFont="1" applyFill="1" applyBorder="1" applyAlignment="1">
      <alignment horizontal="center" vertical="center"/>
    </xf>
    <xf numFmtId="164" fontId="2" fillId="0" borderId="2" xfId="0" applyNumberFormat="1" applyFont="1" applyFill="1" applyBorder="1" applyAlignment="1">
      <alignment horizontal="center" vertical="top" wrapText="1"/>
    </xf>
    <xf numFmtId="164" fontId="2" fillId="3" borderId="3"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3" borderId="2" xfId="1" applyNumberFormat="1" applyFont="1" applyFill="1" applyBorder="1" applyAlignment="1">
      <alignment horizontal="center" vertical="center"/>
    </xf>
    <xf numFmtId="164" fontId="2" fillId="0" borderId="0" xfId="0" applyNumberFormat="1" applyFont="1" applyFill="1"/>
    <xf numFmtId="49" fontId="2" fillId="0" borderId="2" xfId="0" applyNumberFormat="1" applyFont="1" applyFill="1" applyBorder="1" applyAlignment="1">
      <alignment horizontal="center" vertical="center"/>
    </xf>
    <xf numFmtId="0" fontId="2" fillId="3" borderId="2" xfId="0" applyNumberFormat="1" applyFont="1" applyFill="1" applyBorder="1" applyAlignment="1">
      <alignment horizontal="center"/>
    </xf>
    <xf numFmtId="3" fontId="2" fillId="0" borderId="2" xfId="0" applyNumberFormat="1" applyFont="1" applyFill="1" applyBorder="1" applyAlignment="1">
      <alignment horizont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164" fontId="9" fillId="0" borderId="2" xfId="1" applyNumberFormat="1" applyFont="1" applyFill="1" applyBorder="1" applyAlignment="1">
      <alignment horizontal="center" vertical="center"/>
    </xf>
    <xf numFmtId="164" fontId="2" fillId="0" borderId="3" xfId="1" applyNumberFormat="1" applyFont="1" applyFill="1" applyBorder="1" applyAlignment="1">
      <alignment horizontal="center" vertical="center"/>
    </xf>
    <xf numFmtId="164" fontId="16"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xf>
    <xf numFmtId="4" fontId="2" fillId="4" borderId="2" xfId="0" applyNumberFormat="1" applyFont="1" applyFill="1" applyBorder="1" applyAlignment="1">
      <alignment horizontal="left" vertical="center" wrapText="1"/>
    </xf>
    <xf numFmtId="4"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xf>
    <xf numFmtId="164" fontId="9" fillId="0" borderId="2" xfId="0" applyNumberFormat="1" applyFont="1" applyFill="1" applyBorder="1" applyAlignment="1">
      <alignment horizontal="center" vertical="center" wrapText="1"/>
    </xf>
    <xf numFmtId="164" fontId="9" fillId="5" borderId="2" xfId="0" applyNumberFormat="1" applyFont="1" applyFill="1" applyBorder="1" applyAlignment="1">
      <alignment horizontal="center" vertical="center"/>
    </xf>
    <xf numFmtId="164" fontId="2" fillId="5" borderId="2" xfId="0" applyNumberFormat="1" applyFont="1" applyFill="1" applyBorder="1" applyAlignment="1">
      <alignment horizontal="center" vertical="center"/>
    </xf>
    <xf numFmtId="4" fontId="9" fillId="0" borderId="2" xfId="0" applyNumberFormat="1" applyFont="1" applyFill="1" applyBorder="1" applyAlignment="1">
      <alignment horizontal="left" vertical="top" wrapText="1"/>
    </xf>
    <xf numFmtId="164" fontId="4" fillId="0" borderId="2" xfId="0" applyNumberFormat="1" applyFont="1" applyFill="1" applyBorder="1" applyAlignment="1">
      <alignment horizontal="center" vertical="top" wrapText="1"/>
    </xf>
    <xf numFmtId="164" fontId="4" fillId="2" borderId="2" xfId="0" applyNumberFormat="1" applyFont="1" applyFill="1" applyBorder="1" applyAlignment="1">
      <alignment horizontal="center"/>
    </xf>
    <xf numFmtId="164" fontId="9" fillId="0" borderId="2" xfId="0" applyNumberFormat="1" applyFont="1" applyFill="1" applyBorder="1" applyAlignment="1">
      <alignment vertical="center" wrapText="1"/>
    </xf>
    <xf numFmtId="164" fontId="4" fillId="0" borderId="0" xfId="0" applyNumberFormat="1" applyFont="1" applyFill="1"/>
    <xf numFmtId="167"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6" borderId="2" xfId="0" applyNumberFormat="1" applyFont="1" applyFill="1" applyBorder="1" applyAlignment="1">
      <alignment horizontal="left" vertical="center" wrapText="1"/>
    </xf>
    <xf numFmtId="0" fontId="2" fillId="6" borderId="2" xfId="0" applyNumberFormat="1" applyFont="1" applyFill="1" applyBorder="1" applyAlignment="1">
      <alignment horizontal="left" vertical="top" wrapText="1"/>
    </xf>
    <xf numFmtId="164" fontId="2" fillId="0" borderId="2"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 xfId="0" applyNumberFormat="1" applyFont="1" applyFill="1" applyBorder="1" applyAlignment="1">
      <alignment horizontal="center"/>
    </xf>
    <xf numFmtId="4" fontId="2" fillId="0" borderId="4"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6"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2"/>
  <sheetViews>
    <sheetView tabSelected="1" zoomScale="90" zoomScaleNormal="90" workbookViewId="0">
      <pane ySplit="6" topLeftCell="A95" activePane="bottomLeft" state="frozen"/>
      <selection pane="bottomLeft" activeCell="O94" sqref="O94"/>
    </sheetView>
  </sheetViews>
  <sheetFormatPr defaultRowHeight="15" x14ac:dyDescent="0.25"/>
  <cols>
    <col min="1" max="1" width="6.42578125" style="17" customWidth="1"/>
    <col min="2" max="2" width="19.140625" style="22" customWidth="1"/>
    <col min="3" max="3" width="12.42578125" style="49" bestFit="1" customWidth="1"/>
    <col min="4" max="4" width="12.5703125" style="77" bestFit="1" customWidth="1"/>
    <col min="5" max="5" width="11.7109375" style="55" bestFit="1" customWidth="1"/>
    <col min="6" max="6" width="12.5703125" style="55" bestFit="1" customWidth="1"/>
    <col min="7" max="8" width="11.5703125" style="55" bestFit="1" customWidth="1"/>
    <col min="9" max="10" width="11.7109375" style="55" bestFit="1" customWidth="1"/>
    <col min="11" max="11" width="5.85546875" style="55" bestFit="1" customWidth="1"/>
    <col min="12" max="12" width="7.140625" style="55" customWidth="1"/>
    <col min="13" max="13" width="12" style="55" bestFit="1" customWidth="1"/>
    <col min="14" max="14" width="11.5703125" style="55" bestFit="1" customWidth="1"/>
    <col min="15" max="15" width="41.85546875" style="11" customWidth="1"/>
    <col min="16" max="16384" width="9.140625" style="19"/>
  </cols>
  <sheetData>
    <row r="1" spans="1:15" s="18" customFormat="1" ht="15.75" x14ac:dyDescent="0.25">
      <c r="A1" s="17"/>
      <c r="B1" s="83" t="s">
        <v>0</v>
      </c>
      <c r="C1" s="83"/>
      <c r="D1" s="83"/>
      <c r="E1" s="83"/>
      <c r="F1" s="83"/>
      <c r="G1" s="83"/>
      <c r="H1" s="83"/>
      <c r="I1" s="83"/>
      <c r="J1" s="83"/>
      <c r="K1" s="83"/>
      <c r="L1" s="83"/>
      <c r="M1" s="83"/>
      <c r="N1" s="83"/>
      <c r="O1" s="83"/>
    </row>
    <row r="2" spans="1:15" s="18" customFormat="1" ht="15.75" x14ac:dyDescent="0.25">
      <c r="A2" s="17"/>
      <c r="B2" s="84" t="s">
        <v>269</v>
      </c>
      <c r="C2" s="84"/>
      <c r="D2" s="84"/>
      <c r="E2" s="84"/>
      <c r="F2" s="84"/>
      <c r="G2" s="84"/>
      <c r="H2" s="84"/>
      <c r="I2" s="84"/>
      <c r="J2" s="84"/>
      <c r="K2" s="84"/>
      <c r="L2" s="84"/>
      <c r="M2" s="84"/>
      <c r="N2" s="84"/>
      <c r="O2" s="84"/>
    </row>
    <row r="3" spans="1:15" x14ac:dyDescent="0.25">
      <c r="A3" s="85" t="s">
        <v>1</v>
      </c>
      <c r="B3" s="86" t="s">
        <v>2</v>
      </c>
      <c r="C3" s="87" t="s">
        <v>3</v>
      </c>
      <c r="D3" s="88"/>
      <c r="E3" s="88"/>
      <c r="F3" s="88"/>
      <c r="G3" s="88"/>
      <c r="H3" s="88"/>
      <c r="I3" s="88"/>
      <c r="J3" s="88"/>
      <c r="K3" s="88"/>
      <c r="L3" s="88"/>
      <c r="M3" s="88"/>
      <c r="N3" s="88"/>
      <c r="O3" s="89" t="s">
        <v>4</v>
      </c>
    </row>
    <row r="4" spans="1:15" ht="26.25" customHeight="1" x14ac:dyDescent="0.25">
      <c r="A4" s="85"/>
      <c r="B4" s="86"/>
      <c r="C4" s="92" t="s">
        <v>5</v>
      </c>
      <c r="D4" s="93"/>
      <c r="E4" s="82" t="s">
        <v>6</v>
      </c>
      <c r="F4" s="82"/>
      <c r="G4" s="82" t="s">
        <v>7</v>
      </c>
      <c r="H4" s="82"/>
      <c r="I4" s="82"/>
      <c r="J4" s="82"/>
      <c r="K4" s="82" t="s">
        <v>8</v>
      </c>
      <c r="L4" s="82"/>
      <c r="M4" s="82" t="s">
        <v>9</v>
      </c>
      <c r="N4" s="82"/>
      <c r="O4" s="90"/>
    </row>
    <row r="5" spans="1:15" ht="96.75" customHeight="1" x14ac:dyDescent="0.25">
      <c r="A5" s="85"/>
      <c r="B5" s="86"/>
      <c r="C5" s="20" t="s">
        <v>10</v>
      </c>
      <c r="D5" s="74" t="s">
        <v>11</v>
      </c>
      <c r="E5" s="51" t="s">
        <v>10</v>
      </c>
      <c r="F5" s="51" t="s">
        <v>11</v>
      </c>
      <c r="G5" s="51" t="s">
        <v>12</v>
      </c>
      <c r="H5" s="51" t="s">
        <v>162</v>
      </c>
      <c r="I5" s="51" t="s">
        <v>13</v>
      </c>
      <c r="J5" s="51" t="s">
        <v>14</v>
      </c>
      <c r="K5" s="51" t="s">
        <v>10</v>
      </c>
      <c r="L5" s="51" t="s">
        <v>11</v>
      </c>
      <c r="M5" s="51" t="s">
        <v>10</v>
      </c>
      <c r="N5" s="51" t="s">
        <v>165</v>
      </c>
      <c r="O5" s="91"/>
    </row>
    <row r="6" spans="1:15" s="16" customFormat="1" ht="12.75" customHeight="1" x14ac:dyDescent="0.2">
      <c r="A6" s="21">
        <v>1</v>
      </c>
      <c r="B6" s="1">
        <v>2</v>
      </c>
      <c r="C6" s="43">
        <v>3</v>
      </c>
      <c r="D6" s="58">
        <v>4</v>
      </c>
      <c r="E6" s="58">
        <v>5</v>
      </c>
      <c r="F6" s="58">
        <v>6</v>
      </c>
      <c r="G6" s="58">
        <v>7</v>
      </c>
      <c r="H6" s="58">
        <v>8</v>
      </c>
      <c r="I6" s="58">
        <v>9</v>
      </c>
      <c r="J6" s="58">
        <v>10</v>
      </c>
      <c r="K6" s="58">
        <v>11</v>
      </c>
      <c r="L6" s="58">
        <v>12</v>
      </c>
      <c r="M6" s="58">
        <v>13</v>
      </c>
      <c r="N6" s="58">
        <v>14</v>
      </c>
      <c r="O6" s="10">
        <v>15</v>
      </c>
    </row>
    <row r="7" spans="1:15" s="13" customFormat="1" ht="94.5" x14ac:dyDescent="0.15">
      <c r="A7" s="38" t="s">
        <v>86</v>
      </c>
      <c r="B7" s="39" t="s">
        <v>15</v>
      </c>
      <c r="C7" s="40">
        <f>C8+C9+C10+C11+C12+C13+C14+C15+C16+C17+C18+C19+C20+C21+C22+C23+C24+C25+C26+C27+C28+C29+C30+C31+C32+C33+C34+C35+C36+C37+C38+C39+C40+C41+C42+C43+C44+C45+C50+C53+C55+C57+C59+C61+C60+C62+C63+C64+C65+C66+C67+C68+C69+C70+C71+C72+C73+C74+C75+C76+C77+C78+C79+C80</f>
        <v>10657854.51371</v>
      </c>
      <c r="D7" s="75">
        <f t="shared" ref="D7:J7" si="0">D8+D9+D10+D11+D12+D13+D14+D15+D16+D17+D18+D19+D20+D21+D22+D23+D24+D25+D26+D27+D28+D29+D30+D31+D32+D33+D34+D35+D36+D37+D38+D39+D40+D41+D42+D43+D44+D45+D50+D53+D55+D57+D59+D61+D60+D62+D63+D64+D65+D66+D67+D68+D69+D70+D71+D72+D73+D74+D75+D76+D77+D78+D79+D80</f>
        <v>2602563.8647159743</v>
      </c>
      <c r="E7" s="75">
        <f>E8+E9+E10+E11+E12+E13+E14+E15+E16+E17+E18+E19+E20+E21+E22+E23+E24+E25+E26+E27+E28+E29+E30+E31+E32+E33+E34+E35+E36+E37+E38+E39+E40+E41+E42+E43+E44+E45+E50+E53+E55+E57+E59+E61+E60+E62+E63+E64+E65+E66+E67+E68+E69+E70+E71+E72+E73+E74+E75+E76+E77+E78+E79+E80</f>
        <v>1138834.0865</v>
      </c>
      <c r="F7" s="75">
        <f t="shared" si="0"/>
        <v>261381.09282000002</v>
      </c>
      <c r="G7" s="75">
        <f>G8+G9+G10+G11+G12+G13+G14+G15+G16+G17+G18+G19+G20+G21+G22+G23+G24+G25+G26+G27+G28+G29+G30+G31+G32+G33+G34+G35+G36+G37+G38+G39+G40+G41+G42+G43+G44+G45+G50+G53+G55+G57+G59+G61+G60+G62+G63+G64+G65+G66+G67+G68+G69+G70+G71+G72+G73+G74+G75+G76+G77+G78+G79+G80</f>
        <v>2175329.8592099999</v>
      </c>
      <c r="H7" s="75">
        <f t="shared" si="0"/>
        <v>2175329.8592099999</v>
      </c>
      <c r="I7" s="75">
        <f t="shared" si="0"/>
        <v>2175329.8592099999</v>
      </c>
      <c r="J7" s="75">
        <f t="shared" si="0"/>
        <v>847440.84066999995</v>
      </c>
      <c r="K7" s="75">
        <f>K8+K9+K10+K11+K12+K13+K14+K15+K16+K17+K18+K19+K20+K21+K22+K23+K24+K25+K26+K27+K28+K29+K30+K31+K32+K33+K34+K35+K36+K37+K38+K39+K40+K41+K42+K43+K44+K45+K50+K53+K55+K57+K59+K61+K60+K62+K63+K64+K65+K66+K67+K68+K69+K70+K71+K72+K73+K74+K75+K76</f>
        <v>0</v>
      </c>
      <c r="L7" s="75">
        <f>L8+L9+L10+L11+L12+L13+L14+L15+L16+L17+L18+L19+L20+L21+L22+L23+L24+L25+L26+L27+L28+L29+L30+L31+L32+L33+L34+L35+L36+L37+L38+L39+L40+L41+L42+L43+L44+L45+L50+L53+L55+L57+L59+L61+L60+L62+L63+L64+L65+L66+L67+L68+L69+L70+L71+L72+L73+L74+L75+L76</f>
        <v>0</v>
      </c>
      <c r="M7" s="75">
        <f>M8+M9+M10+M11+M12+M13+M14+M15+M16+M17+M18+M19+M20+M21+M22+M23+M24+M25+M26+M27+M28+M29+M30+M31+M32+M33+M34+M35+M36+M37+M38+M39+M40+M41+M42+M43+M44+M45+M50+M53+M55+M57+M59+M61+M60+M62+M63+M64+M65+M66+M67+M68+M69+M70+M71+M72+M73+M74+M75+M76</f>
        <v>7343690.568</v>
      </c>
      <c r="N7" s="75">
        <f>N8+N9+N10+N11+N12+N13+N14+N15+N16+N17+N18+N19+N20+N21+N22+N23+N24+N25+N26+N27+N28+N29+N30+N31+N32+N33+N34+N35+N36+N37+N38+N39+N40+N41+N42+N43+N44+N45+N50+N53+N55+N57+N59+N61+N60+N62+N63+N64+N65+N66+N67+N68+N69+N70+N71+N72+N73+N74+N75+N76</f>
        <v>1493741.9312259739</v>
      </c>
      <c r="O7" s="41"/>
    </row>
    <row r="8" spans="1:15" s="13" customFormat="1" ht="145.5" customHeight="1" x14ac:dyDescent="0.2">
      <c r="A8" s="50" t="s">
        <v>74</v>
      </c>
      <c r="B8" s="14" t="s">
        <v>151</v>
      </c>
      <c r="C8" s="42">
        <f t="shared" ref="C8:C22" si="1">E8+H8+K8+M8</f>
        <v>28.3</v>
      </c>
      <c r="D8" s="44">
        <v>0</v>
      </c>
      <c r="E8" s="44">
        <v>28.3</v>
      </c>
      <c r="F8" s="44">
        <v>0</v>
      </c>
      <c r="G8" s="44">
        <v>0</v>
      </c>
      <c r="H8" s="44">
        <v>0</v>
      </c>
      <c r="I8" s="44">
        <v>0</v>
      </c>
      <c r="J8" s="44">
        <v>0</v>
      </c>
      <c r="K8" s="44">
        <v>0</v>
      </c>
      <c r="L8" s="44">
        <v>0</v>
      </c>
      <c r="M8" s="44">
        <v>0</v>
      </c>
      <c r="N8" s="44">
        <v>0</v>
      </c>
      <c r="O8" s="9" t="s">
        <v>129</v>
      </c>
    </row>
    <row r="9" spans="1:15" s="16" customFormat="1" ht="236.25" x14ac:dyDescent="0.15">
      <c r="A9" s="50" t="s">
        <v>87</v>
      </c>
      <c r="B9" s="2" t="s">
        <v>16</v>
      </c>
      <c r="C9" s="44">
        <f t="shared" si="1"/>
        <v>239962.97</v>
      </c>
      <c r="D9" s="44">
        <f t="shared" ref="D9:D22" si="2">F9+J9+L9+N9</f>
        <v>40848.306561477802</v>
      </c>
      <c r="E9" s="44">
        <v>0</v>
      </c>
      <c r="F9" s="44">
        <v>0</v>
      </c>
      <c r="G9" s="44">
        <v>0</v>
      </c>
      <c r="H9" s="44">
        <v>0</v>
      </c>
      <c r="I9" s="44">
        <v>0</v>
      </c>
      <c r="J9" s="44">
        <v>0</v>
      </c>
      <c r="K9" s="44">
        <v>0</v>
      </c>
      <c r="L9" s="44">
        <v>0</v>
      </c>
      <c r="M9" s="45">
        <v>239962.97</v>
      </c>
      <c r="N9" s="71">
        <v>40848.306561477802</v>
      </c>
      <c r="O9" s="15" t="s">
        <v>214</v>
      </c>
    </row>
    <row r="10" spans="1:15" s="16" customFormat="1" ht="202.5" x14ac:dyDescent="0.15">
      <c r="A10" s="50" t="s">
        <v>88</v>
      </c>
      <c r="B10" s="2" t="s">
        <v>17</v>
      </c>
      <c r="C10" s="44">
        <f t="shared" si="1"/>
        <v>88753.4</v>
      </c>
      <c r="D10" s="44">
        <f t="shared" si="2"/>
        <v>479.42894000000001</v>
      </c>
      <c r="E10" s="44">
        <v>0</v>
      </c>
      <c r="F10" s="44">
        <v>0</v>
      </c>
      <c r="G10" s="44">
        <v>0</v>
      </c>
      <c r="H10" s="44">
        <v>0</v>
      </c>
      <c r="I10" s="44">
        <v>0</v>
      </c>
      <c r="J10" s="44">
        <v>0</v>
      </c>
      <c r="K10" s="44">
        <v>0</v>
      </c>
      <c r="L10" s="44">
        <v>0</v>
      </c>
      <c r="M10" s="45">
        <v>88753.4</v>
      </c>
      <c r="N10" s="71">
        <v>479.42894000000001</v>
      </c>
      <c r="O10" s="15" t="s">
        <v>215</v>
      </c>
    </row>
    <row r="11" spans="1:15" s="16" customFormat="1" ht="33.75" x14ac:dyDescent="0.15">
      <c r="A11" s="50" t="s">
        <v>89</v>
      </c>
      <c r="B11" s="2" t="s">
        <v>18</v>
      </c>
      <c r="C11" s="44">
        <f t="shared" si="1"/>
        <v>14740.998</v>
      </c>
      <c r="D11" s="44">
        <f t="shared" si="2"/>
        <v>1566.2917900000002</v>
      </c>
      <c r="E11" s="44">
        <v>0</v>
      </c>
      <c r="F11" s="44">
        <v>0</v>
      </c>
      <c r="G11" s="44">
        <v>0</v>
      </c>
      <c r="H11" s="44">
        <v>0</v>
      </c>
      <c r="I11" s="44">
        <v>0</v>
      </c>
      <c r="J11" s="44">
        <v>0</v>
      </c>
      <c r="K11" s="44">
        <v>0</v>
      </c>
      <c r="L11" s="44">
        <v>0</v>
      </c>
      <c r="M11" s="45">
        <v>14740.998</v>
      </c>
      <c r="N11" s="71">
        <v>1566.2917900000002</v>
      </c>
      <c r="O11" s="15" t="s">
        <v>216</v>
      </c>
    </row>
    <row r="12" spans="1:15" s="16" customFormat="1" ht="45" x14ac:dyDescent="0.15">
      <c r="A12" s="50" t="s">
        <v>90</v>
      </c>
      <c r="B12" s="2" t="s">
        <v>19</v>
      </c>
      <c r="C12" s="44">
        <f t="shared" si="1"/>
        <v>11120.4</v>
      </c>
      <c r="D12" s="44">
        <f t="shared" si="2"/>
        <v>2368.9485000000009</v>
      </c>
      <c r="E12" s="44">
        <v>0</v>
      </c>
      <c r="F12" s="44">
        <v>0</v>
      </c>
      <c r="G12" s="44">
        <v>0</v>
      </c>
      <c r="H12" s="44">
        <v>0</v>
      </c>
      <c r="I12" s="44">
        <v>0</v>
      </c>
      <c r="J12" s="44">
        <v>0</v>
      </c>
      <c r="K12" s="44">
        <v>0</v>
      </c>
      <c r="L12" s="44">
        <v>0</v>
      </c>
      <c r="M12" s="45">
        <v>11120.4</v>
      </c>
      <c r="N12" s="72">
        <v>2368.9485000000009</v>
      </c>
      <c r="O12" s="68" t="s">
        <v>217</v>
      </c>
    </row>
    <row r="13" spans="1:15" s="16" customFormat="1" ht="225" x14ac:dyDescent="0.15">
      <c r="A13" s="50" t="s">
        <v>91</v>
      </c>
      <c r="B13" s="2" t="s">
        <v>20</v>
      </c>
      <c r="C13" s="44">
        <f t="shared" si="1"/>
        <v>78049.478000000003</v>
      </c>
      <c r="D13" s="44">
        <f t="shared" si="2"/>
        <v>13476.644140989794</v>
      </c>
      <c r="E13" s="44">
        <v>0</v>
      </c>
      <c r="F13" s="44">
        <v>0</v>
      </c>
      <c r="G13" s="44">
        <v>0</v>
      </c>
      <c r="H13" s="44">
        <v>0</v>
      </c>
      <c r="I13" s="44">
        <v>0</v>
      </c>
      <c r="J13" s="44">
        <v>0</v>
      </c>
      <c r="K13" s="44">
        <v>0</v>
      </c>
      <c r="L13" s="44">
        <v>0</v>
      </c>
      <c r="M13" s="45">
        <v>78049.478000000003</v>
      </c>
      <c r="N13" s="71">
        <v>13476.644140989794</v>
      </c>
      <c r="O13" s="15" t="s">
        <v>218</v>
      </c>
    </row>
    <row r="14" spans="1:15" s="16" customFormat="1" ht="213.75" x14ac:dyDescent="0.15">
      <c r="A14" s="50" t="s">
        <v>92</v>
      </c>
      <c r="B14" s="2" t="s">
        <v>21</v>
      </c>
      <c r="C14" s="44">
        <f t="shared" si="1"/>
        <v>222140.82199999999</v>
      </c>
      <c r="D14" s="44">
        <f t="shared" si="2"/>
        <v>32974.535553505571</v>
      </c>
      <c r="E14" s="44">
        <v>0</v>
      </c>
      <c r="F14" s="44">
        <v>0</v>
      </c>
      <c r="G14" s="44">
        <v>0</v>
      </c>
      <c r="H14" s="44">
        <v>0</v>
      </c>
      <c r="I14" s="44">
        <v>0</v>
      </c>
      <c r="J14" s="44">
        <v>0</v>
      </c>
      <c r="K14" s="44">
        <v>0</v>
      </c>
      <c r="L14" s="44">
        <v>0</v>
      </c>
      <c r="M14" s="45">
        <v>222140.82199999999</v>
      </c>
      <c r="N14" s="72">
        <v>32974.535553505571</v>
      </c>
      <c r="O14" s="15" t="s">
        <v>219</v>
      </c>
    </row>
    <row r="15" spans="1:15" s="16" customFormat="1" ht="258.75" x14ac:dyDescent="0.15">
      <c r="A15" s="50" t="s">
        <v>93</v>
      </c>
      <c r="B15" s="3" t="s">
        <v>22</v>
      </c>
      <c r="C15" s="44">
        <f t="shared" si="1"/>
        <v>209454.9</v>
      </c>
      <c r="D15" s="44">
        <f t="shared" si="2"/>
        <v>43152.8686900014</v>
      </c>
      <c r="E15" s="44">
        <v>0</v>
      </c>
      <c r="F15" s="44">
        <v>0</v>
      </c>
      <c r="G15" s="44">
        <v>0</v>
      </c>
      <c r="H15" s="44">
        <v>0</v>
      </c>
      <c r="I15" s="44">
        <v>0</v>
      </c>
      <c r="J15" s="44">
        <v>0</v>
      </c>
      <c r="K15" s="44">
        <v>0</v>
      </c>
      <c r="L15" s="44">
        <v>0</v>
      </c>
      <c r="M15" s="45">
        <v>209454.9</v>
      </c>
      <c r="N15" s="72">
        <v>43152.8686900014</v>
      </c>
      <c r="O15" s="15" t="s">
        <v>220</v>
      </c>
    </row>
    <row r="16" spans="1:15" s="16" customFormat="1" ht="409.5" x14ac:dyDescent="0.15">
      <c r="A16" s="50" t="s">
        <v>94</v>
      </c>
      <c r="B16" s="3" t="s">
        <v>23</v>
      </c>
      <c r="C16" s="44">
        <f t="shared" si="1"/>
        <v>1554444.8</v>
      </c>
      <c r="D16" s="44">
        <f t="shared" si="2"/>
        <v>293473.05934000103</v>
      </c>
      <c r="E16" s="44">
        <v>0</v>
      </c>
      <c r="F16" s="44">
        <v>0</v>
      </c>
      <c r="G16" s="44">
        <v>0</v>
      </c>
      <c r="H16" s="44">
        <v>0</v>
      </c>
      <c r="I16" s="44">
        <v>0</v>
      </c>
      <c r="J16" s="44">
        <v>0</v>
      </c>
      <c r="K16" s="44">
        <v>0</v>
      </c>
      <c r="L16" s="44">
        <v>0</v>
      </c>
      <c r="M16" s="45">
        <v>1554444.8</v>
      </c>
      <c r="N16" s="72">
        <v>293473.05934000103</v>
      </c>
      <c r="O16" s="15" t="s">
        <v>221</v>
      </c>
    </row>
    <row r="17" spans="1:15" s="16" customFormat="1" ht="409.5" x14ac:dyDescent="0.15">
      <c r="A17" s="50" t="s">
        <v>95</v>
      </c>
      <c r="B17" s="3" t="s">
        <v>24</v>
      </c>
      <c r="C17" s="44">
        <f t="shared" si="1"/>
        <v>402343.9</v>
      </c>
      <c r="D17" s="44">
        <f t="shared" si="2"/>
        <v>102453.05257999839</v>
      </c>
      <c r="E17" s="44">
        <v>0</v>
      </c>
      <c r="F17" s="44">
        <v>0</v>
      </c>
      <c r="G17" s="44">
        <v>0</v>
      </c>
      <c r="H17" s="44">
        <v>0</v>
      </c>
      <c r="I17" s="44">
        <v>0</v>
      </c>
      <c r="J17" s="44">
        <v>0</v>
      </c>
      <c r="K17" s="44">
        <v>0</v>
      </c>
      <c r="L17" s="44">
        <v>0</v>
      </c>
      <c r="M17" s="45">
        <v>402343.9</v>
      </c>
      <c r="N17" s="71">
        <v>102453.05257999839</v>
      </c>
      <c r="O17" s="15" t="s">
        <v>222</v>
      </c>
    </row>
    <row r="18" spans="1:15" s="16" customFormat="1" ht="90" x14ac:dyDescent="0.15">
      <c r="A18" s="50" t="s">
        <v>96</v>
      </c>
      <c r="B18" s="4" t="s">
        <v>26</v>
      </c>
      <c r="C18" s="44">
        <f t="shared" si="1"/>
        <v>26427.8</v>
      </c>
      <c r="D18" s="44">
        <f t="shared" si="2"/>
        <v>1453.09968</v>
      </c>
      <c r="E18" s="44">
        <v>0</v>
      </c>
      <c r="F18" s="44">
        <v>0</v>
      </c>
      <c r="G18" s="44">
        <v>0</v>
      </c>
      <c r="H18" s="44">
        <v>0</v>
      </c>
      <c r="I18" s="44">
        <v>0</v>
      </c>
      <c r="J18" s="44">
        <v>0</v>
      </c>
      <c r="K18" s="44">
        <v>0</v>
      </c>
      <c r="L18" s="44">
        <v>0</v>
      </c>
      <c r="M18" s="44">
        <v>26427.8</v>
      </c>
      <c r="N18" s="72">
        <v>1453.09968</v>
      </c>
      <c r="O18" s="15" t="s">
        <v>223</v>
      </c>
    </row>
    <row r="19" spans="1:15" s="16" customFormat="1" ht="225" x14ac:dyDescent="0.15">
      <c r="A19" s="50" t="s">
        <v>97</v>
      </c>
      <c r="B19" s="4" t="s">
        <v>28</v>
      </c>
      <c r="C19" s="44">
        <f t="shared" si="1"/>
        <v>428209.9</v>
      </c>
      <c r="D19" s="44">
        <f t="shared" si="2"/>
        <v>32535.368609999601</v>
      </c>
      <c r="E19" s="44">
        <v>0</v>
      </c>
      <c r="F19" s="44">
        <v>0</v>
      </c>
      <c r="G19" s="44">
        <v>0</v>
      </c>
      <c r="H19" s="44">
        <v>0</v>
      </c>
      <c r="I19" s="44">
        <v>0</v>
      </c>
      <c r="J19" s="44">
        <v>0</v>
      </c>
      <c r="K19" s="44">
        <v>0</v>
      </c>
      <c r="L19" s="44">
        <v>0</v>
      </c>
      <c r="M19" s="44">
        <v>428209.9</v>
      </c>
      <c r="N19" s="71">
        <v>32535.368609999601</v>
      </c>
      <c r="O19" s="68" t="s">
        <v>224</v>
      </c>
    </row>
    <row r="20" spans="1:15" s="16" customFormat="1" ht="72" customHeight="1" x14ac:dyDescent="0.15">
      <c r="A20" s="50" t="s">
        <v>98</v>
      </c>
      <c r="B20" s="6" t="s">
        <v>34</v>
      </c>
      <c r="C20" s="44">
        <f t="shared" si="1"/>
        <v>41664</v>
      </c>
      <c r="D20" s="44">
        <f t="shared" si="2"/>
        <v>11288.554259999999</v>
      </c>
      <c r="E20" s="44">
        <v>0</v>
      </c>
      <c r="F20" s="44">
        <v>0</v>
      </c>
      <c r="G20" s="44">
        <v>0</v>
      </c>
      <c r="H20" s="44">
        <v>0</v>
      </c>
      <c r="I20" s="44">
        <v>0</v>
      </c>
      <c r="J20" s="44">
        <v>0</v>
      </c>
      <c r="K20" s="44">
        <v>0</v>
      </c>
      <c r="L20" s="44">
        <v>0</v>
      </c>
      <c r="M20" s="44">
        <v>41664</v>
      </c>
      <c r="N20" s="71">
        <v>11288.554259999999</v>
      </c>
      <c r="O20" s="15" t="s">
        <v>225</v>
      </c>
    </row>
    <row r="21" spans="1:15" s="16" customFormat="1" ht="72" customHeight="1" x14ac:dyDescent="0.15">
      <c r="A21" s="50" t="s">
        <v>99</v>
      </c>
      <c r="B21" s="5" t="s">
        <v>35</v>
      </c>
      <c r="C21" s="44">
        <f t="shared" si="1"/>
        <v>10416</v>
      </c>
      <c r="D21" s="44">
        <f t="shared" si="2"/>
        <v>4078.04367</v>
      </c>
      <c r="E21" s="44">
        <v>0</v>
      </c>
      <c r="F21" s="44">
        <v>0</v>
      </c>
      <c r="G21" s="44">
        <v>0</v>
      </c>
      <c r="H21" s="44">
        <v>0</v>
      </c>
      <c r="I21" s="44">
        <v>0</v>
      </c>
      <c r="J21" s="44">
        <v>0</v>
      </c>
      <c r="K21" s="44">
        <v>0</v>
      </c>
      <c r="L21" s="44">
        <v>0</v>
      </c>
      <c r="M21" s="44">
        <v>10416</v>
      </c>
      <c r="N21" s="71">
        <v>4078.04367</v>
      </c>
      <c r="O21" s="15" t="s">
        <v>226</v>
      </c>
    </row>
    <row r="22" spans="1:15" s="16" customFormat="1" ht="22.5" x14ac:dyDescent="0.15">
      <c r="A22" s="50" t="s">
        <v>126</v>
      </c>
      <c r="B22" s="5" t="s">
        <v>36</v>
      </c>
      <c r="C22" s="44">
        <f t="shared" si="1"/>
        <v>32909.599999999999</v>
      </c>
      <c r="D22" s="44">
        <f t="shared" si="2"/>
        <v>0</v>
      </c>
      <c r="E22" s="44">
        <v>0</v>
      </c>
      <c r="F22" s="44">
        <v>0</v>
      </c>
      <c r="G22" s="44">
        <v>0</v>
      </c>
      <c r="H22" s="44">
        <v>0</v>
      </c>
      <c r="I22" s="44">
        <v>0</v>
      </c>
      <c r="J22" s="44">
        <v>0</v>
      </c>
      <c r="K22" s="44">
        <v>0</v>
      </c>
      <c r="L22" s="44">
        <v>0</v>
      </c>
      <c r="M22" s="44">
        <v>32909.599999999999</v>
      </c>
      <c r="N22" s="72">
        <v>0</v>
      </c>
      <c r="O22" s="15" t="s">
        <v>196</v>
      </c>
    </row>
    <row r="23" spans="1:15" s="16" customFormat="1" ht="45" x14ac:dyDescent="0.15">
      <c r="A23" s="50" t="s">
        <v>127</v>
      </c>
      <c r="B23" s="4" t="s">
        <v>100</v>
      </c>
      <c r="C23" s="44">
        <f>E23+H23+K23+M23</f>
        <v>133920</v>
      </c>
      <c r="D23" s="44">
        <f>F23+J23+L23+N23</f>
        <v>33225.818630000002</v>
      </c>
      <c r="E23" s="44">
        <v>0</v>
      </c>
      <c r="F23" s="44">
        <v>0</v>
      </c>
      <c r="G23" s="44">
        <v>0</v>
      </c>
      <c r="H23" s="44">
        <v>0</v>
      </c>
      <c r="I23" s="44">
        <v>0</v>
      </c>
      <c r="J23" s="46">
        <v>0</v>
      </c>
      <c r="K23" s="44">
        <v>0</v>
      </c>
      <c r="L23" s="44">
        <v>0</v>
      </c>
      <c r="M23" s="44">
        <v>133920</v>
      </c>
      <c r="N23" s="71">
        <v>33225.818630000002</v>
      </c>
      <c r="O23" s="15" t="s">
        <v>227</v>
      </c>
    </row>
    <row r="24" spans="1:15" s="16" customFormat="1" ht="56.25" hidden="1" x14ac:dyDescent="0.15">
      <c r="A24" s="50" t="s">
        <v>132</v>
      </c>
      <c r="B24" s="4" t="s">
        <v>131</v>
      </c>
      <c r="C24" s="44">
        <f>E24+H24+K24+M24</f>
        <v>0</v>
      </c>
      <c r="D24" s="44">
        <f>F24+J24+L24+N24</f>
        <v>0</v>
      </c>
      <c r="E24" s="44">
        <v>0</v>
      </c>
      <c r="F24" s="44">
        <v>0</v>
      </c>
      <c r="G24" s="44">
        <v>0</v>
      </c>
      <c r="H24" s="44">
        <v>0</v>
      </c>
      <c r="I24" s="44">
        <v>0</v>
      </c>
      <c r="J24" s="46">
        <v>0</v>
      </c>
      <c r="K24" s="44">
        <v>0</v>
      </c>
      <c r="L24" s="44">
        <v>0</v>
      </c>
      <c r="M24" s="44">
        <v>0</v>
      </c>
      <c r="N24" s="44">
        <v>0</v>
      </c>
      <c r="O24" s="67"/>
    </row>
    <row r="25" spans="1:15" s="16" customFormat="1" ht="90" x14ac:dyDescent="0.15">
      <c r="A25" s="50" t="s">
        <v>101</v>
      </c>
      <c r="B25" s="5" t="s">
        <v>37</v>
      </c>
      <c r="C25" s="44">
        <f>E25+H25+K25+M25</f>
        <v>13363.7</v>
      </c>
      <c r="D25" s="44">
        <f t="shared" ref="D25:D43" si="3">F25+J25+L25+N25</f>
        <v>4565</v>
      </c>
      <c r="E25" s="44">
        <v>0</v>
      </c>
      <c r="F25" s="44">
        <v>0</v>
      </c>
      <c r="G25" s="65">
        <v>13363.7</v>
      </c>
      <c r="H25" s="65">
        <v>13363.7</v>
      </c>
      <c r="I25" s="65">
        <v>13363.7</v>
      </c>
      <c r="J25" s="65">
        <v>4565</v>
      </c>
      <c r="K25" s="44">
        <v>0</v>
      </c>
      <c r="L25" s="44">
        <v>0</v>
      </c>
      <c r="M25" s="44">
        <v>0</v>
      </c>
      <c r="N25" s="44">
        <v>0</v>
      </c>
      <c r="O25" s="15" t="s">
        <v>265</v>
      </c>
    </row>
    <row r="26" spans="1:15" s="16" customFormat="1" ht="118.5" customHeight="1" x14ac:dyDescent="0.15">
      <c r="A26" s="50" t="s">
        <v>102</v>
      </c>
      <c r="B26" s="5" t="s">
        <v>42</v>
      </c>
      <c r="C26" s="44">
        <f t="shared" ref="C26:C44" si="4">E26+H26+K26+M26</f>
        <v>200390.9</v>
      </c>
      <c r="D26" s="44">
        <f t="shared" si="3"/>
        <v>150121.18006000001</v>
      </c>
      <c r="E26" s="44">
        <v>0</v>
      </c>
      <c r="F26" s="44">
        <v>0</v>
      </c>
      <c r="G26" s="46">
        <v>200390.9</v>
      </c>
      <c r="H26" s="46">
        <v>200390.9</v>
      </c>
      <c r="I26" s="46">
        <v>200390.9</v>
      </c>
      <c r="J26" s="46">
        <v>150121.18006000001</v>
      </c>
      <c r="K26" s="44">
        <v>0</v>
      </c>
      <c r="L26" s="44">
        <v>0</v>
      </c>
      <c r="M26" s="44">
        <v>0</v>
      </c>
      <c r="N26" s="44">
        <v>0</v>
      </c>
      <c r="O26" s="68" t="s">
        <v>264</v>
      </c>
    </row>
    <row r="27" spans="1:15" s="16" customFormat="1" ht="102.75" customHeight="1" x14ac:dyDescent="0.15">
      <c r="A27" s="50" t="s">
        <v>103</v>
      </c>
      <c r="B27" s="4" t="s">
        <v>27</v>
      </c>
      <c r="C27" s="44">
        <f t="shared" si="4"/>
        <v>753212.4800000001</v>
      </c>
      <c r="D27" s="44">
        <f t="shared" si="3"/>
        <v>154628.90484000009</v>
      </c>
      <c r="E27" s="44">
        <v>0</v>
      </c>
      <c r="F27" s="44">
        <v>0</v>
      </c>
      <c r="G27" s="44">
        <v>25064.68</v>
      </c>
      <c r="H27" s="44">
        <v>25064.68</v>
      </c>
      <c r="I27" s="44">
        <v>25064.68</v>
      </c>
      <c r="J27" s="44">
        <v>9389.0723300000009</v>
      </c>
      <c r="K27" s="44">
        <v>0</v>
      </c>
      <c r="L27" s="44">
        <v>0</v>
      </c>
      <c r="M27" s="44">
        <v>728147.8</v>
      </c>
      <c r="N27" s="72">
        <v>145239.83251000009</v>
      </c>
      <c r="O27" s="73" t="s">
        <v>268</v>
      </c>
    </row>
    <row r="28" spans="1:15" s="16" customFormat="1" ht="56.25" x14ac:dyDescent="0.15">
      <c r="A28" s="50" t="s">
        <v>104</v>
      </c>
      <c r="B28" s="5" t="s">
        <v>30</v>
      </c>
      <c r="C28" s="44">
        <f t="shared" si="4"/>
        <v>92828.991999999998</v>
      </c>
      <c r="D28" s="44">
        <f t="shared" si="3"/>
        <v>29047.271000000001</v>
      </c>
      <c r="E28" s="44">
        <v>0</v>
      </c>
      <c r="F28" s="44">
        <v>0</v>
      </c>
      <c r="G28" s="44">
        <v>92828.991999999998</v>
      </c>
      <c r="H28" s="44">
        <v>92828.991999999998</v>
      </c>
      <c r="I28" s="44">
        <v>92828.991999999998</v>
      </c>
      <c r="J28" s="46">
        <v>29047.271000000001</v>
      </c>
      <c r="K28" s="44">
        <v>0</v>
      </c>
      <c r="L28" s="44">
        <v>0</v>
      </c>
      <c r="M28" s="44">
        <v>0</v>
      </c>
      <c r="N28" s="44">
        <v>0</v>
      </c>
      <c r="O28" s="68" t="s">
        <v>237</v>
      </c>
    </row>
    <row r="29" spans="1:15" s="16" customFormat="1" ht="67.5" x14ac:dyDescent="0.15">
      <c r="A29" s="50" t="s">
        <v>133</v>
      </c>
      <c r="B29" s="5" t="s">
        <v>29</v>
      </c>
      <c r="C29" s="44">
        <f t="shared" si="4"/>
        <v>52741.584999999999</v>
      </c>
      <c r="D29" s="44">
        <f t="shared" si="3"/>
        <v>19476.733</v>
      </c>
      <c r="E29" s="44">
        <v>0</v>
      </c>
      <c r="F29" s="44">
        <v>0</v>
      </c>
      <c r="G29" s="44">
        <v>52741.584999999999</v>
      </c>
      <c r="H29" s="44">
        <v>52741.584999999999</v>
      </c>
      <c r="I29" s="44">
        <v>52741.584999999999</v>
      </c>
      <c r="J29" s="46">
        <v>19476.733</v>
      </c>
      <c r="K29" s="44">
        <v>0</v>
      </c>
      <c r="L29" s="44">
        <v>0</v>
      </c>
      <c r="M29" s="44">
        <v>0</v>
      </c>
      <c r="N29" s="44">
        <v>0</v>
      </c>
      <c r="O29" s="68" t="s">
        <v>238</v>
      </c>
    </row>
    <row r="30" spans="1:15" s="16" customFormat="1" ht="87" customHeight="1" x14ac:dyDescent="0.15">
      <c r="A30" s="50" t="s">
        <v>106</v>
      </c>
      <c r="B30" s="6" t="s">
        <v>31</v>
      </c>
      <c r="C30" s="44">
        <f t="shared" si="4"/>
        <v>56516</v>
      </c>
      <c r="D30" s="44">
        <f t="shared" si="3"/>
        <v>20793.202000000001</v>
      </c>
      <c r="E30" s="44">
        <v>0</v>
      </c>
      <c r="F30" s="44">
        <v>0</v>
      </c>
      <c r="G30" s="44">
        <v>56516</v>
      </c>
      <c r="H30" s="44">
        <v>56516</v>
      </c>
      <c r="I30" s="44">
        <v>56516</v>
      </c>
      <c r="J30" s="46">
        <v>20793.202000000001</v>
      </c>
      <c r="K30" s="44">
        <v>0</v>
      </c>
      <c r="L30" s="44">
        <v>0</v>
      </c>
      <c r="M30" s="44">
        <v>0</v>
      </c>
      <c r="N30" s="44">
        <v>0</v>
      </c>
      <c r="O30" s="68" t="s">
        <v>239</v>
      </c>
    </row>
    <row r="31" spans="1:15" s="16" customFormat="1" ht="99" customHeight="1" x14ac:dyDescent="0.15">
      <c r="A31" s="50" t="s">
        <v>105</v>
      </c>
      <c r="B31" s="6" t="s">
        <v>32</v>
      </c>
      <c r="C31" s="44">
        <f t="shared" si="4"/>
        <v>469872.86152999999</v>
      </c>
      <c r="D31" s="44">
        <f t="shared" si="3"/>
        <v>166515.53067000001</v>
      </c>
      <c r="E31" s="44">
        <v>0</v>
      </c>
      <c r="F31" s="44">
        <v>0</v>
      </c>
      <c r="G31" s="44">
        <v>469872.86152999999</v>
      </c>
      <c r="H31" s="44">
        <v>469872.86152999999</v>
      </c>
      <c r="I31" s="44">
        <v>469872.86152999999</v>
      </c>
      <c r="J31" s="46">
        <f>153101.42567+13414.105</f>
        <v>166515.53067000001</v>
      </c>
      <c r="K31" s="44">
        <v>0</v>
      </c>
      <c r="L31" s="44">
        <v>0</v>
      </c>
      <c r="M31" s="44">
        <v>0</v>
      </c>
      <c r="N31" s="44">
        <v>0</v>
      </c>
      <c r="O31" s="68" t="s">
        <v>267</v>
      </c>
    </row>
    <row r="32" spans="1:15" s="16" customFormat="1" ht="81.75" customHeight="1" x14ac:dyDescent="0.15">
      <c r="A32" s="50" t="s">
        <v>107</v>
      </c>
      <c r="B32" s="5" t="s">
        <v>149</v>
      </c>
      <c r="C32" s="44">
        <f t="shared" si="4"/>
        <v>4224629.0927799996</v>
      </c>
      <c r="D32" s="44">
        <f t="shared" si="3"/>
        <v>1122109.5440100001</v>
      </c>
      <c r="E32" s="44">
        <v>0</v>
      </c>
      <c r="F32" s="44">
        <v>0</v>
      </c>
      <c r="G32" s="70">
        <f>867631.73862+236013.55416</f>
        <v>1103645.29278</v>
      </c>
      <c r="H32" s="70">
        <f t="shared" ref="H32:I32" si="5">867631.73862+236013.55416</f>
        <v>1103645.29278</v>
      </c>
      <c r="I32" s="70">
        <f t="shared" si="5"/>
        <v>1103645.29278</v>
      </c>
      <c r="J32" s="46">
        <f>305866.09124+78092.765+3022.61</f>
        <v>386981.46623999998</v>
      </c>
      <c r="K32" s="44">
        <v>0</v>
      </c>
      <c r="L32" s="44">
        <v>0</v>
      </c>
      <c r="M32" s="44">
        <v>3120983.8</v>
      </c>
      <c r="N32" s="72">
        <v>735128.07777000009</v>
      </c>
      <c r="O32" s="73" t="s">
        <v>272</v>
      </c>
    </row>
    <row r="33" spans="1:15" s="16" customFormat="1" ht="62.25" customHeight="1" x14ac:dyDescent="0.15">
      <c r="A33" s="50" t="s">
        <v>108</v>
      </c>
      <c r="B33" s="5" t="s">
        <v>39</v>
      </c>
      <c r="C33" s="44">
        <f t="shared" si="4"/>
        <v>31554.6</v>
      </c>
      <c r="D33" s="44">
        <f t="shared" si="3"/>
        <v>10725.921</v>
      </c>
      <c r="E33" s="44">
        <v>0</v>
      </c>
      <c r="F33" s="44">
        <v>0</v>
      </c>
      <c r="G33" s="44">
        <v>31554.6</v>
      </c>
      <c r="H33" s="44">
        <v>31554.6</v>
      </c>
      <c r="I33" s="44">
        <v>31554.6</v>
      </c>
      <c r="J33" s="44">
        <v>10725.921</v>
      </c>
      <c r="K33" s="44">
        <v>0</v>
      </c>
      <c r="L33" s="44">
        <v>0</v>
      </c>
      <c r="M33" s="44">
        <v>0</v>
      </c>
      <c r="N33" s="44">
        <v>0</v>
      </c>
      <c r="O33" s="68" t="s">
        <v>232</v>
      </c>
    </row>
    <row r="34" spans="1:15" s="16" customFormat="1" ht="69" customHeight="1" x14ac:dyDescent="0.15">
      <c r="A34" s="50" t="s">
        <v>109</v>
      </c>
      <c r="B34" s="5" t="s">
        <v>38</v>
      </c>
      <c r="C34" s="44">
        <f t="shared" si="4"/>
        <v>12485.2</v>
      </c>
      <c r="D34" s="44">
        <f t="shared" si="3"/>
        <v>7184.7124299999996</v>
      </c>
      <c r="E34" s="44">
        <v>0</v>
      </c>
      <c r="F34" s="44">
        <v>0</v>
      </c>
      <c r="G34" s="65">
        <v>12485.2</v>
      </c>
      <c r="H34" s="65">
        <v>12485.2</v>
      </c>
      <c r="I34" s="65">
        <v>12485.2</v>
      </c>
      <c r="J34" s="65">
        <v>7184.7124299999996</v>
      </c>
      <c r="K34" s="44">
        <v>0</v>
      </c>
      <c r="L34" s="44">
        <v>0</v>
      </c>
      <c r="M34" s="44">
        <v>0</v>
      </c>
      <c r="N34" s="44">
        <v>0</v>
      </c>
      <c r="O34" s="68" t="s">
        <v>240</v>
      </c>
    </row>
    <row r="35" spans="1:15" s="16" customFormat="1" ht="45" x14ac:dyDescent="0.15">
      <c r="A35" s="50" t="s">
        <v>110</v>
      </c>
      <c r="B35" s="4" t="s">
        <v>150</v>
      </c>
      <c r="C35" s="44">
        <f t="shared" si="4"/>
        <v>20000</v>
      </c>
      <c r="D35" s="44">
        <f t="shared" si="3"/>
        <v>0</v>
      </c>
      <c r="E35" s="44">
        <v>0</v>
      </c>
      <c r="F35" s="44">
        <v>0</v>
      </c>
      <c r="G35" s="44">
        <v>20000</v>
      </c>
      <c r="H35" s="44">
        <v>20000</v>
      </c>
      <c r="I35" s="44">
        <v>20000</v>
      </c>
      <c r="J35" s="46">
        <v>0</v>
      </c>
      <c r="K35" s="44">
        <v>0</v>
      </c>
      <c r="L35" s="44">
        <v>0</v>
      </c>
      <c r="M35" s="42">
        <v>0</v>
      </c>
      <c r="N35" s="44">
        <v>0</v>
      </c>
      <c r="O35" s="15" t="s">
        <v>197</v>
      </c>
    </row>
    <row r="36" spans="1:15" s="16" customFormat="1" ht="45" customHeight="1" x14ac:dyDescent="0.15">
      <c r="A36" s="50" t="s">
        <v>111</v>
      </c>
      <c r="B36" s="4" t="s">
        <v>25</v>
      </c>
      <c r="C36" s="44">
        <f t="shared" si="4"/>
        <v>1889</v>
      </c>
      <c r="D36" s="44">
        <f t="shared" si="3"/>
        <v>564</v>
      </c>
      <c r="E36" s="44">
        <v>0</v>
      </c>
      <c r="F36" s="44">
        <v>0</v>
      </c>
      <c r="G36" s="44">
        <v>1889</v>
      </c>
      <c r="H36" s="44">
        <v>1889</v>
      </c>
      <c r="I36" s="44">
        <v>1889</v>
      </c>
      <c r="J36" s="44">
        <v>564</v>
      </c>
      <c r="K36" s="44">
        <v>0</v>
      </c>
      <c r="L36" s="44">
        <v>0</v>
      </c>
      <c r="M36" s="42">
        <v>0</v>
      </c>
      <c r="N36" s="44">
        <v>0</v>
      </c>
      <c r="O36" s="15" t="s">
        <v>263</v>
      </c>
    </row>
    <row r="37" spans="1:15" s="16" customFormat="1" ht="48.75" customHeight="1" x14ac:dyDescent="0.15">
      <c r="A37" s="50" t="s">
        <v>112</v>
      </c>
      <c r="B37" s="4" t="s">
        <v>71</v>
      </c>
      <c r="C37" s="44">
        <f t="shared" si="4"/>
        <v>4500</v>
      </c>
      <c r="D37" s="44">
        <f t="shared" si="3"/>
        <v>1153.48963</v>
      </c>
      <c r="E37" s="44">
        <v>0</v>
      </c>
      <c r="F37" s="44">
        <v>0</v>
      </c>
      <c r="G37" s="44">
        <v>4500</v>
      </c>
      <c r="H37" s="44">
        <v>4500</v>
      </c>
      <c r="I37" s="44">
        <v>4500</v>
      </c>
      <c r="J37" s="46">
        <v>1153.48963</v>
      </c>
      <c r="K37" s="44">
        <v>0</v>
      </c>
      <c r="L37" s="44">
        <v>0</v>
      </c>
      <c r="M37" s="44">
        <v>0</v>
      </c>
      <c r="N37" s="44">
        <v>0</v>
      </c>
      <c r="O37" s="68" t="s">
        <v>241</v>
      </c>
    </row>
    <row r="38" spans="1:15" s="16" customFormat="1" ht="67.5" customHeight="1" x14ac:dyDescent="0.15">
      <c r="A38" s="50" t="s">
        <v>113</v>
      </c>
      <c r="B38" s="5" t="s">
        <v>43</v>
      </c>
      <c r="C38" s="44">
        <f t="shared" si="4"/>
        <v>39527.4</v>
      </c>
      <c r="D38" s="44">
        <f t="shared" si="3"/>
        <v>31870.417700000002</v>
      </c>
      <c r="E38" s="44">
        <v>0</v>
      </c>
      <c r="F38" s="44">
        <v>0</v>
      </c>
      <c r="G38" s="46">
        <v>39527.4</v>
      </c>
      <c r="H38" s="46">
        <v>39527.4</v>
      </c>
      <c r="I38" s="46">
        <v>39527.4</v>
      </c>
      <c r="J38" s="46">
        <v>31870.417700000002</v>
      </c>
      <c r="K38" s="44">
        <v>0</v>
      </c>
      <c r="L38" s="44">
        <v>0</v>
      </c>
      <c r="M38" s="44">
        <v>0</v>
      </c>
      <c r="N38" s="44">
        <v>0</v>
      </c>
      <c r="O38" s="15" t="s">
        <v>262</v>
      </c>
    </row>
    <row r="39" spans="1:15" s="16" customFormat="1" ht="57.75" customHeight="1" x14ac:dyDescent="0.15">
      <c r="A39" s="50" t="s">
        <v>114</v>
      </c>
      <c r="B39" s="5" t="s">
        <v>41</v>
      </c>
      <c r="C39" s="44">
        <f t="shared" si="4"/>
        <v>151576</v>
      </c>
      <c r="D39" s="44">
        <f t="shared" si="3"/>
        <v>121438.97206</v>
      </c>
      <c r="E39" s="46">
        <v>151576</v>
      </c>
      <c r="F39" s="46">
        <v>121438.97206</v>
      </c>
      <c r="G39" s="44">
        <v>0</v>
      </c>
      <c r="H39" s="44">
        <v>0</v>
      </c>
      <c r="I39" s="44">
        <v>0</v>
      </c>
      <c r="J39" s="44">
        <v>0</v>
      </c>
      <c r="K39" s="44">
        <v>0</v>
      </c>
      <c r="L39" s="44">
        <v>0</v>
      </c>
      <c r="M39" s="44">
        <v>0</v>
      </c>
      <c r="N39" s="44">
        <v>0</v>
      </c>
      <c r="O39" s="15" t="s">
        <v>261</v>
      </c>
    </row>
    <row r="40" spans="1:15" s="16" customFormat="1" ht="72" customHeight="1" x14ac:dyDescent="0.15">
      <c r="A40" s="50" t="s">
        <v>115</v>
      </c>
      <c r="B40" s="5" t="s">
        <v>82</v>
      </c>
      <c r="C40" s="44">
        <f t="shared" si="4"/>
        <v>53307</v>
      </c>
      <c r="D40" s="44">
        <f t="shared" si="3"/>
        <v>26258.38838</v>
      </c>
      <c r="E40" s="76">
        <f>943+52364</f>
        <v>53307</v>
      </c>
      <c r="F40" s="44">
        <f>144.79408+159.2356+25954.3587</f>
        <v>26258.38838</v>
      </c>
      <c r="G40" s="44">
        <v>0</v>
      </c>
      <c r="H40" s="44">
        <v>0</v>
      </c>
      <c r="I40" s="44">
        <v>0</v>
      </c>
      <c r="J40" s="44">
        <v>0</v>
      </c>
      <c r="K40" s="44">
        <v>0</v>
      </c>
      <c r="L40" s="44">
        <v>0</v>
      </c>
      <c r="M40" s="44">
        <v>0</v>
      </c>
      <c r="N40" s="44">
        <v>0</v>
      </c>
      <c r="O40" s="15" t="s">
        <v>260</v>
      </c>
    </row>
    <row r="41" spans="1:15" s="16" customFormat="1" ht="146.25" x14ac:dyDescent="0.15">
      <c r="A41" s="50" t="s">
        <v>116</v>
      </c>
      <c r="B41" s="5" t="s">
        <v>40</v>
      </c>
      <c r="C41" s="44">
        <f t="shared" si="4"/>
        <v>7321.0101000000004</v>
      </c>
      <c r="D41" s="44">
        <f t="shared" si="3"/>
        <v>252.9</v>
      </c>
      <c r="E41" s="44">
        <v>7247.8</v>
      </c>
      <c r="F41" s="44">
        <v>250.37100000000001</v>
      </c>
      <c r="G41" s="44">
        <v>73.210099999999997</v>
      </c>
      <c r="H41" s="44">
        <v>73.210099999999997</v>
      </c>
      <c r="I41" s="44">
        <v>73.210099999999997</v>
      </c>
      <c r="J41" s="44">
        <v>2.5289999999999999</v>
      </c>
      <c r="K41" s="44">
        <v>0</v>
      </c>
      <c r="L41" s="44">
        <v>0</v>
      </c>
      <c r="M41" s="44">
        <v>0</v>
      </c>
      <c r="N41" s="44">
        <v>0</v>
      </c>
      <c r="O41" s="68" t="s">
        <v>273</v>
      </c>
    </row>
    <row r="42" spans="1:15" s="16" customFormat="1" ht="71.25" customHeight="1" x14ac:dyDescent="0.15">
      <c r="A42" s="50" t="s">
        <v>117</v>
      </c>
      <c r="B42" s="5" t="s">
        <v>70</v>
      </c>
      <c r="C42" s="78">
        <f t="shared" si="4"/>
        <v>11638.78788</v>
      </c>
      <c r="D42" s="44">
        <f t="shared" si="3"/>
        <v>1609.21495</v>
      </c>
      <c r="E42" s="44">
        <v>11522.4</v>
      </c>
      <c r="F42" s="44">
        <v>1593.1228000000001</v>
      </c>
      <c r="G42" s="46">
        <v>116.38788</v>
      </c>
      <c r="H42" s="46">
        <v>116.38788</v>
      </c>
      <c r="I42" s="46">
        <v>116.38788</v>
      </c>
      <c r="J42" s="46">
        <v>16.09215</v>
      </c>
      <c r="K42" s="44">
        <v>0</v>
      </c>
      <c r="L42" s="44">
        <v>0</v>
      </c>
      <c r="M42" s="44">
        <v>0</v>
      </c>
      <c r="N42" s="44">
        <v>0</v>
      </c>
      <c r="O42" s="15" t="s">
        <v>274</v>
      </c>
    </row>
    <row r="43" spans="1:15" s="16" customFormat="1" ht="162.75" customHeight="1" x14ac:dyDescent="0.15">
      <c r="A43" s="50" t="s">
        <v>134</v>
      </c>
      <c r="B43" s="5" t="s">
        <v>80</v>
      </c>
      <c r="C43" s="44">
        <f t="shared" si="4"/>
        <v>617.20000000000005</v>
      </c>
      <c r="D43" s="44">
        <f t="shared" si="3"/>
        <v>185.2</v>
      </c>
      <c r="E43" s="44">
        <v>617.20000000000005</v>
      </c>
      <c r="F43" s="44">
        <v>185.2</v>
      </c>
      <c r="G43" s="46">
        <v>0</v>
      </c>
      <c r="H43" s="46">
        <v>0</v>
      </c>
      <c r="I43" s="46">
        <v>0</v>
      </c>
      <c r="J43" s="46">
        <v>0</v>
      </c>
      <c r="K43" s="44">
        <v>0</v>
      </c>
      <c r="L43" s="44">
        <v>0</v>
      </c>
      <c r="M43" s="44">
        <v>0</v>
      </c>
      <c r="N43" s="44">
        <v>0</v>
      </c>
      <c r="O43" s="68" t="s">
        <v>252</v>
      </c>
    </row>
    <row r="44" spans="1:15" s="16" customFormat="1" ht="68.25" customHeight="1" x14ac:dyDescent="0.15">
      <c r="A44" s="50" t="s">
        <v>135</v>
      </c>
      <c r="B44" s="6" t="s">
        <v>33</v>
      </c>
      <c r="C44" s="44">
        <f t="shared" si="4"/>
        <v>1565</v>
      </c>
      <c r="D44" s="44">
        <f>F44+J44+L44+N44</f>
        <v>0</v>
      </c>
      <c r="E44" s="46">
        <v>320</v>
      </c>
      <c r="F44" s="46">
        <v>0</v>
      </c>
      <c r="G44" s="46">
        <v>1245</v>
      </c>
      <c r="H44" s="46">
        <v>1245</v>
      </c>
      <c r="I44" s="46">
        <v>1245</v>
      </c>
      <c r="J44" s="46">
        <v>0</v>
      </c>
      <c r="K44" s="44">
        <v>0</v>
      </c>
      <c r="L44" s="44">
        <v>0</v>
      </c>
      <c r="M44" s="44">
        <v>0</v>
      </c>
      <c r="N44" s="44">
        <v>0</v>
      </c>
      <c r="O44" s="68" t="s">
        <v>198</v>
      </c>
    </row>
    <row r="45" spans="1:15" s="16" customFormat="1" ht="33.75" x14ac:dyDescent="0.2">
      <c r="A45" s="32" t="s">
        <v>136</v>
      </c>
      <c r="B45" s="33" t="s">
        <v>24</v>
      </c>
      <c r="C45" s="36">
        <f>C46+C47+C48+C49</f>
        <v>261295.11560999998</v>
      </c>
      <c r="D45" s="52">
        <f t="shared" ref="D45:N45" si="6">D46+D47+D48+D49</f>
        <v>53244.36249</v>
      </c>
      <c r="E45" s="52">
        <f t="shared" si="6"/>
        <v>257081.9</v>
      </c>
      <c r="F45" s="52">
        <f t="shared" si="6"/>
        <v>52711.918859999998</v>
      </c>
      <c r="G45" s="52">
        <f t="shared" si="6"/>
        <v>4213.2156100000002</v>
      </c>
      <c r="H45" s="52">
        <f t="shared" si="6"/>
        <v>4213.2156100000002</v>
      </c>
      <c r="I45" s="52">
        <f t="shared" si="6"/>
        <v>4213.2156100000002</v>
      </c>
      <c r="J45" s="52">
        <f t="shared" si="6"/>
        <v>532.44362999999998</v>
      </c>
      <c r="K45" s="52">
        <f t="shared" si="6"/>
        <v>0</v>
      </c>
      <c r="L45" s="52">
        <f t="shared" si="6"/>
        <v>0</v>
      </c>
      <c r="M45" s="52">
        <f t="shared" si="6"/>
        <v>0</v>
      </c>
      <c r="N45" s="52">
        <f t="shared" si="6"/>
        <v>0</v>
      </c>
      <c r="O45" s="34"/>
    </row>
    <row r="46" spans="1:15" s="16" customFormat="1" ht="77.25" customHeight="1" x14ac:dyDescent="0.15">
      <c r="A46" s="50" t="s">
        <v>137</v>
      </c>
      <c r="B46" s="9" t="s">
        <v>85</v>
      </c>
      <c r="C46" s="12">
        <f>E46+H46+K46+M46</f>
        <v>71295.115609999993</v>
      </c>
      <c r="D46" s="53">
        <f>F46+J46+L46+N46</f>
        <v>0</v>
      </c>
      <c r="E46" s="53">
        <v>68981.899999999994</v>
      </c>
      <c r="F46" s="53">
        <v>0</v>
      </c>
      <c r="G46" s="53">
        <f>1587.9+725.31561</f>
        <v>2313.2156100000002</v>
      </c>
      <c r="H46" s="53">
        <f t="shared" ref="H46:I46" si="7">1587.9+725.31561</f>
        <v>2313.2156100000002</v>
      </c>
      <c r="I46" s="53">
        <f t="shared" si="7"/>
        <v>2313.2156100000002</v>
      </c>
      <c r="J46" s="53">
        <v>0</v>
      </c>
      <c r="K46" s="53"/>
      <c r="L46" s="53"/>
      <c r="M46" s="53"/>
      <c r="N46" s="53"/>
      <c r="O46" s="9" t="s">
        <v>259</v>
      </c>
    </row>
    <row r="47" spans="1:15" s="16" customFormat="1" ht="57" customHeight="1" x14ac:dyDescent="0.15">
      <c r="A47" s="50" t="s">
        <v>138</v>
      </c>
      <c r="B47" s="9" t="s">
        <v>78</v>
      </c>
      <c r="C47" s="12">
        <f>E47+H47+K47+M47</f>
        <v>190000</v>
      </c>
      <c r="D47" s="53">
        <f>F47+J47+L47+N47</f>
        <v>53244.36249</v>
      </c>
      <c r="E47" s="53">
        <v>188100</v>
      </c>
      <c r="F47" s="53">
        <v>52711.918859999998</v>
      </c>
      <c r="G47" s="53">
        <v>1900</v>
      </c>
      <c r="H47" s="53">
        <v>1900</v>
      </c>
      <c r="I47" s="53">
        <v>1900</v>
      </c>
      <c r="J47" s="53">
        <v>532.44362999999998</v>
      </c>
      <c r="K47" s="53"/>
      <c r="L47" s="53"/>
      <c r="M47" s="53"/>
      <c r="N47" s="53"/>
      <c r="O47" s="9" t="s">
        <v>236</v>
      </c>
    </row>
    <row r="48" spans="1:15" s="16" customFormat="1" ht="112.5" hidden="1" x14ac:dyDescent="0.15">
      <c r="A48" s="56" t="s">
        <v>163</v>
      </c>
      <c r="B48" s="9" t="s">
        <v>164</v>
      </c>
      <c r="C48" s="12">
        <f>E48+H48+K48+M48</f>
        <v>0</v>
      </c>
      <c r="D48" s="64">
        <f>F48+J48+L48+N48</f>
        <v>0</v>
      </c>
      <c r="E48" s="64">
        <v>0</v>
      </c>
      <c r="F48" s="64">
        <v>0</v>
      </c>
      <c r="G48" s="64">
        <v>0</v>
      </c>
      <c r="H48" s="64">
        <v>0</v>
      </c>
      <c r="I48" s="64">
        <v>0</v>
      </c>
      <c r="J48" s="64">
        <v>0</v>
      </c>
      <c r="K48" s="64"/>
      <c r="L48" s="64"/>
      <c r="M48" s="64"/>
      <c r="N48" s="64"/>
      <c r="O48" s="9"/>
    </row>
    <row r="49" spans="1:15" s="16" customFormat="1" ht="90" hidden="1" x14ac:dyDescent="0.15">
      <c r="A49" s="60" t="s">
        <v>174</v>
      </c>
      <c r="B49" s="9" t="s">
        <v>175</v>
      </c>
      <c r="C49" s="12">
        <f>E49+H49+K49+M49</f>
        <v>0</v>
      </c>
      <c r="D49" s="64">
        <f>F49+J49+L49+N49</f>
        <v>0</v>
      </c>
      <c r="E49" s="64"/>
      <c r="F49" s="64"/>
      <c r="G49" s="64">
        <v>0</v>
      </c>
      <c r="H49" s="64">
        <v>0</v>
      </c>
      <c r="I49" s="64">
        <v>0</v>
      </c>
      <c r="J49" s="64">
        <v>0</v>
      </c>
      <c r="K49" s="64"/>
      <c r="L49" s="64"/>
      <c r="M49" s="64"/>
      <c r="N49" s="64"/>
      <c r="O49" s="9"/>
    </row>
    <row r="50" spans="1:15" s="16" customFormat="1" ht="45" x14ac:dyDescent="0.2">
      <c r="A50" s="32" t="s">
        <v>139</v>
      </c>
      <c r="B50" s="33" t="s">
        <v>121</v>
      </c>
      <c r="C50" s="36">
        <f>C51+C52</f>
        <v>65640.337369999994</v>
      </c>
      <c r="D50" s="52">
        <f t="shared" ref="D50:J50" si="8">D51+D52</f>
        <v>15781.889300000001</v>
      </c>
      <c r="E50" s="52">
        <f t="shared" si="8"/>
        <v>65454.399999999994</v>
      </c>
      <c r="F50" s="52">
        <f t="shared" si="8"/>
        <v>15624.070400000001</v>
      </c>
      <c r="G50" s="52">
        <f t="shared" si="8"/>
        <v>185.93736999999999</v>
      </c>
      <c r="H50" s="52">
        <f t="shared" si="8"/>
        <v>185.93736999999999</v>
      </c>
      <c r="I50" s="52">
        <f t="shared" si="8"/>
        <v>185.93736999999999</v>
      </c>
      <c r="J50" s="52">
        <f t="shared" si="8"/>
        <v>157.81890000000001</v>
      </c>
      <c r="K50" s="52">
        <f>K51+K52</f>
        <v>0</v>
      </c>
      <c r="L50" s="52">
        <f>L51+L52</f>
        <v>0</v>
      </c>
      <c r="M50" s="52">
        <f>M51+M52</f>
        <v>0</v>
      </c>
      <c r="N50" s="52">
        <f>N51+N52</f>
        <v>0</v>
      </c>
      <c r="O50" s="37"/>
    </row>
    <row r="51" spans="1:15" s="16" customFormat="1" ht="134.25" customHeight="1" x14ac:dyDescent="0.15">
      <c r="A51" s="50" t="s">
        <v>140</v>
      </c>
      <c r="B51" s="9" t="s">
        <v>81</v>
      </c>
      <c r="C51" s="12">
        <f>E51+H51+K51+M51</f>
        <v>47046.6</v>
      </c>
      <c r="D51" s="53">
        <f>F51+J51+L51+N51</f>
        <v>0</v>
      </c>
      <c r="E51" s="53">
        <v>47046.6</v>
      </c>
      <c r="F51" s="53">
        <v>0</v>
      </c>
      <c r="G51" s="53">
        <v>0</v>
      </c>
      <c r="H51" s="53">
        <v>0</v>
      </c>
      <c r="I51" s="53">
        <v>0</v>
      </c>
      <c r="J51" s="53"/>
      <c r="K51" s="53"/>
      <c r="L51" s="53"/>
      <c r="M51" s="53"/>
      <c r="N51" s="53"/>
      <c r="O51" s="9" t="s">
        <v>251</v>
      </c>
    </row>
    <row r="52" spans="1:15" s="16" customFormat="1" ht="88.5" customHeight="1" x14ac:dyDescent="0.15">
      <c r="A52" s="50" t="s">
        <v>141</v>
      </c>
      <c r="B52" s="9" t="s">
        <v>128</v>
      </c>
      <c r="C52" s="12">
        <f>E52+H52+K52+M52</f>
        <v>18593.737369999999</v>
      </c>
      <c r="D52" s="64">
        <f>F52+J52+L52+N52</f>
        <v>15781.889300000001</v>
      </c>
      <c r="E52" s="64">
        <v>18407.8</v>
      </c>
      <c r="F52" s="64">
        <v>15624.070400000001</v>
      </c>
      <c r="G52" s="64">
        <v>185.93736999999999</v>
      </c>
      <c r="H52" s="64">
        <v>185.93736999999999</v>
      </c>
      <c r="I52" s="64">
        <v>185.93736999999999</v>
      </c>
      <c r="J52" s="64">
        <v>157.81890000000001</v>
      </c>
      <c r="K52" s="64">
        <v>0</v>
      </c>
      <c r="L52" s="64">
        <v>0</v>
      </c>
      <c r="M52" s="64">
        <v>0</v>
      </c>
      <c r="N52" s="64">
        <v>0</v>
      </c>
      <c r="O52" s="9" t="s">
        <v>258</v>
      </c>
    </row>
    <row r="53" spans="1:15" s="16" customFormat="1" ht="45" x14ac:dyDescent="0.2">
      <c r="A53" s="32" t="s">
        <v>142</v>
      </c>
      <c r="B53" s="33" t="s">
        <v>122</v>
      </c>
      <c r="C53" s="36">
        <f>C54</f>
        <v>52226.7</v>
      </c>
      <c r="D53" s="52">
        <f t="shared" ref="D53:J53" si="9">D54</f>
        <v>0</v>
      </c>
      <c r="E53" s="52">
        <f t="shared" si="9"/>
        <v>52226.7</v>
      </c>
      <c r="F53" s="52">
        <f t="shared" si="9"/>
        <v>0</v>
      </c>
      <c r="G53" s="52">
        <f t="shared" si="9"/>
        <v>0</v>
      </c>
      <c r="H53" s="52">
        <f t="shared" si="9"/>
        <v>0</v>
      </c>
      <c r="I53" s="52">
        <f t="shared" si="9"/>
        <v>0</v>
      </c>
      <c r="J53" s="52">
        <f t="shared" si="9"/>
        <v>0</v>
      </c>
      <c r="K53" s="52">
        <f>K54</f>
        <v>0</v>
      </c>
      <c r="L53" s="52">
        <f>L54</f>
        <v>0</v>
      </c>
      <c r="M53" s="52">
        <f>M54</f>
        <v>0</v>
      </c>
      <c r="N53" s="52">
        <f>N54</f>
        <v>0</v>
      </c>
      <c r="O53" s="34"/>
    </row>
    <row r="54" spans="1:15" s="16" customFormat="1" ht="113.25" customHeight="1" x14ac:dyDescent="0.15">
      <c r="A54" s="50" t="s">
        <v>143</v>
      </c>
      <c r="B54" s="9" t="s">
        <v>77</v>
      </c>
      <c r="C54" s="12">
        <f>E54+H54+K54+M54</f>
        <v>52226.7</v>
      </c>
      <c r="D54" s="53">
        <f>F54+J54+L54+N54</f>
        <v>0</v>
      </c>
      <c r="E54" s="53">
        <v>52226.7</v>
      </c>
      <c r="F54" s="53">
        <v>0</v>
      </c>
      <c r="G54" s="53">
        <v>0</v>
      </c>
      <c r="H54" s="53">
        <v>0</v>
      </c>
      <c r="I54" s="53">
        <v>0</v>
      </c>
      <c r="J54" s="53">
        <v>0</v>
      </c>
      <c r="K54" s="53">
        <v>0</v>
      </c>
      <c r="L54" s="53">
        <v>0</v>
      </c>
      <c r="M54" s="53">
        <v>0</v>
      </c>
      <c r="N54" s="53">
        <v>0</v>
      </c>
      <c r="O54" s="9" t="s">
        <v>250</v>
      </c>
    </row>
    <row r="55" spans="1:15" s="16" customFormat="1" ht="55.5" customHeight="1" x14ac:dyDescent="0.2">
      <c r="A55" s="32" t="s">
        <v>144</v>
      </c>
      <c r="B55" s="33" t="s">
        <v>123</v>
      </c>
      <c r="C55" s="35">
        <f>E55+H55+K55+M55</f>
        <v>202020.20202</v>
      </c>
      <c r="D55" s="54">
        <f>D56</f>
        <v>0</v>
      </c>
      <c r="E55" s="54">
        <f t="shared" ref="E55:J55" si="10">E56</f>
        <v>200000</v>
      </c>
      <c r="F55" s="54">
        <f t="shared" si="10"/>
        <v>0</v>
      </c>
      <c r="G55" s="54">
        <f t="shared" si="10"/>
        <v>2020.2020199999999</v>
      </c>
      <c r="H55" s="54">
        <f t="shared" si="10"/>
        <v>2020.2020199999999</v>
      </c>
      <c r="I55" s="54">
        <f t="shared" si="10"/>
        <v>2020.2020199999999</v>
      </c>
      <c r="J55" s="54">
        <f t="shared" si="10"/>
        <v>0</v>
      </c>
      <c r="K55" s="54">
        <f>K56</f>
        <v>0</v>
      </c>
      <c r="L55" s="54">
        <f>L56</f>
        <v>0</v>
      </c>
      <c r="M55" s="54">
        <f>M56</f>
        <v>0</v>
      </c>
      <c r="N55" s="54">
        <f>N56</f>
        <v>0</v>
      </c>
      <c r="O55" s="34"/>
    </row>
    <row r="56" spans="1:15" s="16" customFormat="1" ht="409.5" x14ac:dyDescent="0.15">
      <c r="A56" s="50" t="s">
        <v>209</v>
      </c>
      <c r="B56" s="9" t="s">
        <v>210</v>
      </c>
      <c r="C56" s="12">
        <f>E56+H56+K56+M56</f>
        <v>202020.20202</v>
      </c>
      <c r="D56" s="53">
        <f>F56+J56+L56+N56</f>
        <v>0</v>
      </c>
      <c r="E56" s="53">
        <v>200000</v>
      </c>
      <c r="F56" s="53">
        <v>0</v>
      </c>
      <c r="G56" s="53">
        <v>2020.2020199999999</v>
      </c>
      <c r="H56" s="53">
        <v>2020.2020199999999</v>
      </c>
      <c r="I56" s="53">
        <v>2020.2020199999999</v>
      </c>
      <c r="J56" s="53">
        <v>0</v>
      </c>
      <c r="K56" s="53"/>
      <c r="L56" s="53"/>
      <c r="M56" s="53"/>
      <c r="N56" s="53"/>
      <c r="O56" s="9" t="s">
        <v>257</v>
      </c>
    </row>
    <row r="57" spans="1:15" s="16" customFormat="1" ht="78.75" x14ac:dyDescent="0.2">
      <c r="A57" s="32" t="s">
        <v>145</v>
      </c>
      <c r="B57" s="33" t="s">
        <v>124</v>
      </c>
      <c r="C57" s="35">
        <f>C58</f>
        <v>18.8</v>
      </c>
      <c r="D57" s="54">
        <f t="shared" ref="D57:J57" si="11">D58</f>
        <v>18.8</v>
      </c>
      <c r="E57" s="54">
        <f t="shared" si="11"/>
        <v>18.8</v>
      </c>
      <c r="F57" s="54">
        <f t="shared" si="11"/>
        <v>18.8</v>
      </c>
      <c r="G57" s="54">
        <f t="shared" si="11"/>
        <v>0</v>
      </c>
      <c r="H57" s="54">
        <f t="shared" si="11"/>
        <v>0</v>
      </c>
      <c r="I57" s="54">
        <f t="shared" si="11"/>
        <v>0</v>
      </c>
      <c r="J57" s="54">
        <f t="shared" si="11"/>
        <v>0</v>
      </c>
      <c r="K57" s="54">
        <f>K58</f>
        <v>0</v>
      </c>
      <c r="L57" s="54">
        <f>L58</f>
        <v>0</v>
      </c>
      <c r="M57" s="54">
        <f>M58</f>
        <v>0</v>
      </c>
      <c r="N57" s="54">
        <f>N58</f>
        <v>0</v>
      </c>
      <c r="O57" s="34"/>
    </row>
    <row r="58" spans="1:15" s="16" customFormat="1" ht="162" customHeight="1" x14ac:dyDescent="0.15">
      <c r="A58" s="50" t="s">
        <v>146</v>
      </c>
      <c r="B58" s="9" t="s">
        <v>79</v>
      </c>
      <c r="C58" s="12">
        <f>E58+H58+K58+M58</f>
        <v>18.8</v>
      </c>
      <c r="D58" s="53">
        <f>F58+J58</f>
        <v>18.8</v>
      </c>
      <c r="E58" s="53">
        <v>18.8</v>
      </c>
      <c r="F58" s="53">
        <v>18.8</v>
      </c>
      <c r="G58" s="53">
        <v>0</v>
      </c>
      <c r="H58" s="53">
        <v>0</v>
      </c>
      <c r="I58" s="53">
        <v>0</v>
      </c>
      <c r="J58" s="53">
        <v>0</v>
      </c>
      <c r="K58" s="53">
        <v>0</v>
      </c>
      <c r="L58" s="53">
        <v>0</v>
      </c>
      <c r="M58" s="53">
        <v>0</v>
      </c>
      <c r="N58" s="53">
        <v>0</v>
      </c>
      <c r="O58" s="9" t="s">
        <v>230</v>
      </c>
    </row>
    <row r="59" spans="1:15" s="16" customFormat="1" ht="100.5" customHeight="1" x14ac:dyDescent="0.15">
      <c r="A59" s="50" t="s">
        <v>211</v>
      </c>
      <c r="B59" s="9" t="s">
        <v>147</v>
      </c>
      <c r="C59" s="12">
        <f>E59+H59+K59+M59</f>
        <v>2657.07071</v>
      </c>
      <c r="D59" s="53">
        <f>F59+J59</f>
        <v>0</v>
      </c>
      <c r="E59" s="53">
        <v>2630.5</v>
      </c>
      <c r="F59" s="53">
        <v>0</v>
      </c>
      <c r="G59" s="53">
        <v>26.570709999999998</v>
      </c>
      <c r="H59" s="53">
        <v>26.570709999999998</v>
      </c>
      <c r="I59" s="53">
        <v>26.570709999999998</v>
      </c>
      <c r="J59" s="53">
        <v>0</v>
      </c>
      <c r="K59" s="53">
        <v>0</v>
      </c>
      <c r="L59" s="53">
        <v>0</v>
      </c>
      <c r="M59" s="53">
        <v>0</v>
      </c>
      <c r="N59" s="53">
        <v>0</v>
      </c>
      <c r="O59" s="9" t="s">
        <v>249</v>
      </c>
    </row>
    <row r="60" spans="1:15" s="16" customFormat="1" ht="69.75" hidden="1" customHeight="1" x14ac:dyDescent="0.15">
      <c r="A60" s="60" t="s">
        <v>199</v>
      </c>
      <c r="B60" s="9" t="s">
        <v>176</v>
      </c>
      <c r="C60" s="12">
        <f t="shared" ref="C60" si="12">E60+I60+K60+M60</f>
        <v>0</v>
      </c>
      <c r="D60" s="53">
        <f t="shared" ref="D60" si="13">F60+J60+L60+N60</f>
        <v>0</v>
      </c>
      <c r="E60" s="53"/>
      <c r="F60" s="53"/>
      <c r="G60" s="53"/>
      <c r="H60" s="53"/>
      <c r="I60" s="53"/>
      <c r="J60" s="53">
        <v>0</v>
      </c>
      <c r="K60" s="53">
        <v>0</v>
      </c>
      <c r="L60" s="53">
        <v>0</v>
      </c>
      <c r="M60" s="53">
        <v>0</v>
      </c>
      <c r="N60" s="53">
        <v>0</v>
      </c>
      <c r="O60" s="80"/>
    </row>
    <row r="61" spans="1:15" s="16" customFormat="1" ht="69" hidden="1" customHeight="1" x14ac:dyDescent="0.15">
      <c r="A61" s="50" t="s">
        <v>177</v>
      </c>
      <c r="B61" s="9" t="s">
        <v>153</v>
      </c>
      <c r="C61" s="12">
        <f t="shared" ref="C61:D76" si="14">E61+I61+K61+M61</f>
        <v>0</v>
      </c>
      <c r="D61" s="53">
        <f t="shared" si="14"/>
        <v>0</v>
      </c>
      <c r="E61" s="53"/>
      <c r="F61" s="63"/>
      <c r="G61" s="53"/>
      <c r="H61" s="53"/>
      <c r="I61" s="53"/>
      <c r="J61" s="53">
        <v>0</v>
      </c>
      <c r="K61" s="53">
        <v>0</v>
      </c>
      <c r="L61" s="53">
        <v>0</v>
      </c>
      <c r="M61" s="53">
        <v>0</v>
      </c>
      <c r="N61" s="53">
        <v>0</v>
      </c>
      <c r="O61" s="80"/>
    </row>
    <row r="62" spans="1:15" s="16" customFormat="1" ht="66.75" customHeight="1" x14ac:dyDescent="0.15">
      <c r="A62" s="50" t="s">
        <v>148</v>
      </c>
      <c r="B62" s="9" t="s">
        <v>154</v>
      </c>
      <c r="C62" s="12">
        <f t="shared" si="14"/>
        <v>51558.486499999999</v>
      </c>
      <c r="D62" s="53">
        <f t="shared" si="14"/>
        <v>7919.2049999999999</v>
      </c>
      <c r="E62" s="53">
        <v>51558.486499999999</v>
      </c>
      <c r="F62" s="53">
        <v>7919.2049999999999</v>
      </c>
      <c r="G62" s="53">
        <v>0</v>
      </c>
      <c r="H62" s="53">
        <v>0</v>
      </c>
      <c r="I62" s="53">
        <v>0</v>
      </c>
      <c r="J62" s="53">
        <v>0</v>
      </c>
      <c r="K62" s="53">
        <v>0</v>
      </c>
      <c r="L62" s="53">
        <v>0</v>
      </c>
      <c r="M62" s="53">
        <v>0</v>
      </c>
      <c r="N62" s="53">
        <v>0</v>
      </c>
      <c r="O62" s="9" t="s">
        <v>248</v>
      </c>
    </row>
    <row r="63" spans="1:15" s="16" customFormat="1" ht="75" customHeight="1" x14ac:dyDescent="0.15">
      <c r="A63" s="50" t="s">
        <v>212</v>
      </c>
      <c r="B63" s="9" t="s">
        <v>156</v>
      </c>
      <c r="C63" s="12">
        <f t="shared" si="14"/>
        <v>5001.2</v>
      </c>
      <c r="D63" s="53">
        <f t="shared" si="14"/>
        <v>0</v>
      </c>
      <c r="E63" s="53">
        <v>5001.2</v>
      </c>
      <c r="F63" s="53"/>
      <c r="G63" s="53">
        <v>0</v>
      </c>
      <c r="H63" s="53">
        <v>0</v>
      </c>
      <c r="I63" s="53">
        <v>0</v>
      </c>
      <c r="J63" s="53">
        <v>0</v>
      </c>
      <c r="K63" s="53">
        <v>0</v>
      </c>
      <c r="L63" s="53">
        <v>0</v>
      </c>
      <c r="M63" s="53">
        <v>0</v>
      </c>
      <c r="N63" s="53">
        <v>0</v>
      </c>
      <c r="O63" s="9" t="s">
        <v>229</v>
      </c>
    </row>
    <row r="64" spans="1:15" s="16" customFormat="1" ht="67.5" hidden="1" customHeight="1" x14ac:dyDescent="0.15">
      <c r="A64" s="50" t="s">
        <v>200</v>
      </c>
      <c r="B64" s="9" t="s">
        <v>158</v>
      </c>
      <c r="C64" s="12">
        <f t="shared" si="14"/>
        <v>0</v>
      </c>
      <c r="D64" s="53">
        <f t="shared" si="14"/>
        <v>0</v>
      </c>
      <c r="E64" s="53"/>
      <c r="F64" s="53"/>
      <c r="G64" s="53"/>
      <c r="H64" s="53"/>
      <c r="I64" s="53"/>
      <c r="J64" s="53">
        <v>0</v>
      </c>
      <c r="K64" s="53">
        <v>0</v>
      </c>
      <c r="L64" s="53">
        <v>0</v>
      </c>
      <c r="M64" s="53">
        <v>0</v>
      </c>
      <c r="N64" s="53">
        <v>0</v>
      </c>
      <c r="O64" s="80"/>
    </row>
    <row r="65" spans="1:15" s="16" customFormat="1" ht="39" hidden="1" customHeight="1" x14ac:dyDescent="0.15">
      <c r="A65" s="59" t="s">
        <v>155</v>
      </c>
      <c r="B65" s="9" t="s">
        <v>161</v>
      </c>
      <c r="C65" s="12">
        <f>E65+I65+K65+M65</f>
        <v>0</v>
      </c>
      <c r="D65" s="53">
        <f>F65+J65+L65+N65</f>
        <v>0</v>
      </c>
      <c r="E65" s="53"/>
      <c r="F65" s="53"/>
      <c r="G65" s="53"/>
      <c r="H65" s="53"/>
      <c r="I65" s="53"/>
      <c r="J65" s="53">
        <v>0</v>
      </c>
      <c r="K65" s="53">
        <v>0</v>
      </c>
      <c r="L65" s="53">
        <v>0</v>
      </c>
      <c r="M65" s="53">
        <v>0</v>
      </c>
      <c r="N65" s="53">
        <v>0</v>
      </c>
      <c r="O65" s="80"/>
    </row>
    <row r="66" spans="1:15" s="16" customFormat="1" ht="270" hidden="1" x14ac:dyDescent="0.15">
      <c r="A66" s="50" t="s">
        <v>157</v>
      </c>
      <c r="B66" s="9" t="s">
        <v>167</v>
      </c>
      <c r="C66" s="12">
        <f t="shared" si="14"/>
        <v>0</v>
      </c>
      <c r="D66" s="53">
        <f t="shared" si="14"/>
        <v>0</v>
      </c>
      <c r="E66" s="53">
        <v>0</v>
      </c>
      <c r="F66" s="53">
        <v>0</v>
      </c>
      <c r="G66" s="53"/>
      <c r="H66" s="53">
        <v>0</v>
      </c>
      <c r="I66" s="53">
        <v>0</v>
      </c>
      <c r="J66" s="53">
        <v>0</v>
      </c>
      <c r="K66" s="53">
        <v>0</v>
      </c>
      <c r="L66" s="53">
        <v>0</v>
      </c>
      <c r="M66" s="53">
        <v>0</v>
      </c>
      <c r="N66" s="53">
        <v>0</v>
      </c>
      <c r="O66" s="80"/>
    </row>
    <row r="67" spans="1:15" s="16" customFormat="1" ht="75" customHeight="1" x14ac:dyDescent="0.15">
      <c r="A67" s="59" t="s">
        <v>159</v>
      </c>
      <c r="B67" s="9" t="s">
        <v>169</v>
      </c>
      <c r="C67" s="12">
        <f t="shared" si="14"/>
        <v>82360.816759999987</v>
      </c>
      <c r="D67" s="53">
        <f t="shared" si="14"/>
        <v>12478.1016</v>
      </c>
      <c r="E67" s="53">
        <v>80310.399999999994</v>
      </c>
      <c r="F67" s="53">
        <v>12197.34432</v>
      </c>
      <c r="G67" s="53">
        <f>1848.6+201.81676</f>
        <v>2050.4167600000001</v>
      </c>
      <c r="H67" s="53">
        <f t="shared" ref="H67:I67" si="15">1848.6+201.81676</f>
        <v>2050.4167600000001</v>
      </c>
      <c r="I67" s="53">
        <f t="shared" si="15"/>
        <v>2050.4167600000001</v>
      </c>
      <c r="J67" s="53">
        <v>280.75727999999998</v>
      </c>
      <c r="K67" s="53">
        <v>0</v>
      </c>
      <c r="L67" s="53">
        <v>0</v>
      </c>
      <c r="M67" s="53">
        <v>0</v>
      </c>
      <c r="N67" s="53">
        <v>0</v>
      </c>
      <c r="O67" s="9" t="s">
        <v>244</v>
      </c>
    </row>
    <row r="68" spans="1:15" s="16" customFormat="1" ht="77.25" customHeight="1" x14ac:dyDescent="0.15">
      <c r="A68" s="59" t="s">
        <v>160</v>
      </c>
      <c r="B68" s="9" t="s">
        <v>171</v>
      </c>
      <c r="C68" s="12">
        <f t="shared" si="14"/>
        <v>19423.8</v>
      </c>
      <c r="D68" s="53">
        <f t="shared" si="14"/>
        <v>0</v>
      </c>
      <c r="E68" s="53">
        <v>18986.8</v>
      </c>
      <c r="F68" s="53"/>
      <c r="G68" s="53">
        <v>437</v>
      </c>
      <c r="H68" s="53">
        <v>437</v>
      </c>
      <c r="I68" s="53">
        <v>437</v>
      </c>
      <c r="J68" s="53"/>
      <c r="K68" s="53"/>
      <c r="L68" s="53"/>
      <c r="M68" s="53"/>
      <c r="N68" s="53"/>
      <c r="O68" s="9" t="s">
        <v>245</v>
      </c>
    </row>
    <row r="69" spans="1:15" s="16" customFormat="1" ht="75" customHeight="1" x14ac:dyDescent="0.15">
      <c r="A69" s="59" t="s">
        <v>168</v>
      </c>
      <c r="B69" s="9" t="s">
        <v>173</v>
      </c>
      <c r="C69" s="12">
        <f t="shared" si="14"/>
        <v>159430.30598</v>
      </c>
      <c r="D69" s="53">
        <f t="shared" si="14"/>
        <v>0</v>
      </c>
      <c r="E69" s="53">
        <v>155597.5</v>
      </c>
      <c r="F69" s="53"/>
      <c r="G69" s="53">
        <f>3590.3+242.50598</f>
        <v>3832.8059800000001</v>
      </c>
      <c r="H69" s="53">
        <f t="shared" ref="H69:I69" si="16">3590.3+242.50598</f>
        <v>3832.8059800000001</v>
      </c>
      <c r="I69" s="53">
        <f t="shared" si="16"/>
        <v>3832.8059800000001</v>
      </c>
      <c r="J69" s="53"/>
      <c r="K69" s="53"/>
      <c r="L69" s="53"/>
      <c r="M69" s="53"/>
      <c r="N69" s="53"/>
      <c r="O69" s="9" t="s">
        <v>246</v>
      </c>
    </row>
    <row r="70" spans="1:15" s="16" customFormat="1" ht="84.75" hidden="1" customHeight="1" x14ac:dyDescent="0.15">
      <c r="A70" s="60" t="s">
        <v>170</v>
      </c>
      <c r="B70" s="9" t="s">
        <v>178</v>
      </c>
      <c r="C70" s="12">
        <f t="shared" si="14"/>
        <v>0</v>
      </c>
      <c r="D70" s="53">
        <f t="shared" si="14"/>
        <v>0</v>
      </c>
      <c r="E70" s="53"/>
      <c r="F70" s="53"/>
      <c r="G70" s="53"/>
      <c r="H70" s="53"/>
      <c r="I70" s="53"/>
      <c r="J70" s="53"/>
      <c r="K70" s="53"/>
      <c r="L70" s="53"/>
      <c r="M70" s="53"/>
      <c r="N70" s="53"/>
      <c r="O70" s="81"/>
    </row>
    <row r="71" spans="1:15" s="16" customFormat="1" ht="57.75" hidden="1" customHeight="1" x14ac:dyDescent="0.15">
      <c r="A71" s="60" t="s">
        <v>172</v>
      </c>
      <c r="B71" s="9" t="s">
        <v>180</v>
      </c>
      <c r="C71" s="12">
        <f t="shared" si="14"/>
        <v>0</v>
      </c>
      <c r="D71" s="53">
        <f t="shared" si="14"/>
        <v>0</v>
      </c>
      <c r="E71" s="53"/>
      <c r="F71" s="53"/>
      <c r="G71" s="53"/>
      <c r="H71" s="53"/>
      <c r="I71" s="53"/>
      <c r="J71" s="53"/>
      <c r="K71" s="53"/>
      <c r="L71" s="53"/>
      <c r="M71" s="53"/>
      <c r="N71" s="53"/>
      <c r="O71" s="80"/>
    </row>
    <row r="72" spans="1:15" s="16" customFormat="1" ht="57.75" hidden="1" customHeight="1" x14ac:dyDescent="0.15">
      <c r="A72" s="61" t="s">
        <v>179</v>
      </c>
      <c r="B72" s="9" t="s">
        <v>187</v>
      </c>
      <c r="C72" s="12">
        <f t="shared" si="14"/>
        <v>0</v>
      </c>
      <c r="D72" s="53">
        <f t="shared" si="14"/>
        <v>0</v>
      </c>
      <c r="E72" s="53"/>
      <c r="F72" s="53"/>
      <c r="G72" s="53"/>
      <c r="H72" s="53"/>
      <c r="I72" s="53"/>
      <c r="J72" s="53"/>
      <c r="K72" s="53"/>
      <c r="L72" s="53"/>
      <c r="M72" s="53"/>
      <c r="N72" s="53"/>
      <c r="O72" s="80"/>
    </row>
    <row r="73" spans="1:15" s="16" customFormat="1" ht="57.75" hidden="1" customHeight="1" x14ac:dyDescent="0.15">
      <c r="A73" s="61" t="s">
        <v>181</v>
      </c>
      <c r="B73" s="9" t="s">
        <v>190</v>
      </c>
      <c r="C73" s="12">
        <f t="shared" si="14"/>
        <v>0</v>
      </c>
      <c r="D73" s="53">
        <f t="shared" si="14"/>
        <v>0</v>
      </c>
      <c r="E73" s="53"/>
      <c r="F73" s="53"/>
      <c r="G73" s="53"/>
      <c r="H73" s="53"/>
      <c r="I73" s="53"/>
      <c r="J73" s="53"/>
      <c r="K73" s="53"/>
      <c r="L73" s="53"/>
      <c r="M73" s="53"/>
      <c r="N73" s="53"/>
      <c r="O73" s="80"/>
    </row>
    <row r="74" spans="1:15" s="16" customFormat="1" ht="57.75" customHeight="1" x14ac:dyDescent="0.15">
      <c r="A74" s="61" t="s">
        <v>188</v>
      </c>
      <c r="B74" s="9" t="s">
        <v>191</v>
      </c>
      <c r="C74" s="12">
        <f t="shared" si="14"/>
        <v>23183.7</v>
      </c>
      <c r="D74" s="53">
        <f t="shared" si="14"/>
        <v>23183.7</v>
      </c>
      <c r="E74" s="53">
        <v>23183.7</v>
      </c>
      <c r="F74" s="53">
        <v>23183.7</v>
      </c>
      <c r="G74" s="53"/>
      <c r="H74" s="53"/>
      <c r="I74" s="53"/>
      <c r="J74" s="53"/>
      <c r="K74" s="53"/>
      <c r="L74" s="53"/>
      <c r="M74" s="53"/>
      <c r="N74" s="53"/>
      <c r="O74" s="9" t="s">
        <v>275</v>
      </c>
    </row>
    <row r="75" spans="1:15" s="16" customFormat="1" ht="57.75" hidden="1" customHeight="1" x14ac:dyDescent="0.15">
      <c r="A75" s="61" t="s">
        <v>189</v>
      </c>
      <c r="B75" s="9" t="s">
        <v>193</v>
      </c>
      <c r="C75" s="12">
        <f t="shared" si="14"/>
        <v>0</v>
      </c>
      <c r="D75" s="53">
        <f t="shared" si="14"/>
        <v>0</v>
      </c>
      <c r="E75" s="53"/>
      <c r="F75" s="53"/>
      <c r="G75" s="53"/>
      <c r="H75" s="53"/>
      <c r="I75" s="53"/>
      <c r="J75" s="53"/>
      <c r="K75" s="53"/>
      <c r="L75" s="53"/>
      <c r="M75" s="53"/>
      <c r="N75" s="53"/>
      <c r="O75" s="80"/>
    </row>
    <row r="76" spans="1:15" s="16" customFormat="1" ht="57.75" hidden="1" customHeight="1" x14ac:dyDescent="0.15">
      <c r="A76" s="62" t="s">
        <v>192</v>
      </c>
      <c r="B76" s="9" t="s">
        <v>195</v>
      </c>
      <c r="C76" s="12">
        <f t="shared" si="14"/>
        <v>0</v>
      </c>
      <c r="D76" s="53">
        <f t="shared" si="14"/>
        <v>0</v>
      </c>
      <c r="E76" s="53"/>
      <c r="F76" s="53"/>
      <c r="G76" s="53"/>
      <c r="H76" s="53"/>
      <c r="I76" s="53"/>
      <c r="J76" s="53"/>
      <c r="K76" s="53"/>
      <c r="L76" s="53"/>
      <c r="M76" s="53"/>
      <c r="N76" s="53"/>
      <c r="O76" s="80"/>
    </row>
    <row r="77" spans="1:15" s="16" customFormat="1" ht="57.75" customHeight="1" x14ac:dyDescent="0.15">
      <c r="A77" s="66" t="s">
        <v>192</v>
      </c>
      <c r="B77" s="9" t="s">
        <v>202</v>
      </c>
      <c r="C77" s="12">
        <f t="shared" ref="C77:D79" si="17">E77+I77+K77+M77</f>
        <v>3778.4</v>
      </c>
      <c r="D77" s="53">
        <f t="shared" si="17"/>
        <v>3547.05143</v>
      </c>
      <c r="E77" s="53"/>
      <c r="F77" s="53"/>
      <c r="G77" s="53">
        <v>3778.4</v>
      </c>
      <c r="H77" s="53">
        <v>3778.4</v>
      </c>
      <c r="I77" s="53">
        <v>3778.4</v>
      </c>
      <c r="J77" s="53">
        <v>3547.05143</v>
      </c>
      <c r="K77" s="53"/>
      <c r="L77" s="53"/>
      <c r="M77" s="53"/>
      <c r="N77" s="53"/>
      <c r="O77" s="9" t="s">
        <v>256</v>
      </c>
    </row>
    <row r="78" spans="1:15" s="16" customFormat="1" ht="57.75" customHeight="1" x14ac:dyDescent="0.15">
      <c r="A78" s="66" t="s">
        <v>194</v>
      </c>
      <c r="B78" s="9" t="s">
        <v>247</v>
      </c>
      <c r="C78" s="12">
        <f t="shared" si="17"/>
        <v>19301</v>
      </c>
      <c r="D78" s="53">
        <f t="shared" si="17"/>
        <v>2498.2020000000002</v>
      </c>
      <c r="E78" s="53"/>
      <c r="F78" s="53"/>
      <c r="G78" s="53">
        <v>19301</v>
      </c>
      <c r="H78" s="53">
        <v>19301</v>
      </c>
      <c r="I78" s="53">
        <v>19301</v>
      </c>
      <c r="J78" s="53">
        <v>2498.2020000000002</v>
      </c>
      <c r="K78" s="53"/>
      <c r="L78" s="53"/>
      <c r="M78" s="53"/>
      <c r="N78" s="53"/>
      <c r="O78" s="9" t="s">
        <v>255</v>
      </c>
    </row>
    <row r="79" spans="1:15" s="16" customFormat="1" ht="57.75" customHeight="1" x14ac:dyDescent="0.15">
      <c r="A79" s="66" t="s">
        <v>201</v>
      </c>
      <c r="B79" s="9" t="s">
        <v>204</v>
      </c>
      <c r="C79" s="12">
        <f t="shared" si="17"/>
        <v>13453.001469999999</v>
      </c>
      <c r="D79" s="53">
        <f t="shared" si="17"/>
        <v>2017.9502199999999</v>
      </c>
      <c r="E79" s="53"/>
      <c r="F79" s="53"/>
      <c r="G79" s="53">
        <v>13453.001469999999</v>
      </c>
      <c r="H79" s="53">
        <v>13453.001469999999</v>
      </c>
      <c r="I79" s="53">
        <v>13453.001469999999</v>
      </c>
      <c r="J79" s="53">
        <v>2017.9502199999999</v>
      </c>
      <c r="K79" s="53"/>
      <c r="L79" s="53"/>
      <c r="M79" s="53"/>
      <c r="N79" s="53"/>
      <c r="O79" s="9" t="s">
        <v>242</v>
      </c>
    </row>
    <row r="80" spans="1:15" s="16" customFormat="1" ht="57.75" customHeight="1" x14ac:dyDescent="0.15">
      <c r="A80" s="69" t="s">
        <v>203</v>
      </c>
      <c r="B80" s="9" t="s">
        <v>213</v>
      </c>
      <c r="C80" s="12">
        <f>E80+I80+K80+M80</f>
        <v>2381.5</v>
      </c>
      <c r="D80" s="53">
        <f t="shared" ref="D80" si="18">F80+J80+L80+N80</f>
        <v>0</v>
      </c>
      <c r="E80" s="53">
        <v>2165</v>
      </c>
      <c r="F80" s="53"/>
      <c r="G80" s="53">
        <v>216.5</v>
      </c>
      <c r="H80" s="53">
        <v>216.5</v>
      </c>
      <c r="I80" s="53">
        <v>216.5</v>
      </c>
      <c r="J80" s="53"/>
      <c r="K80" s="53"/>
      <c r="L80" s="53"/>
      <c r="M80" s="53"/>
      <c r="N80" s="53"/>
      <c r="O80" s="9" t="s">
        <v>243</v>
      </c>
    </row>
    <row r="81" spans="1:15" s="16" customFormat="1" ht="63" x14ac:dyDescent="0.15">
      <c r="A81" s="28" t="s">
        <v>44</v>
      </c>
      <c r="B81" s="24" t="s">
        <v>45</v>
      </c>
      <c r="C81" s="47">
        <f>C82+C83+C84</f>
        <v>116018.01591</v>
      </c>
      <c r="D81" s="47">
        <f t="shared" ref="D81:J81" si="19">D82+D83+D84</f>
        <v>19236.555179999999</v>
      </c>
      <c r="E81" s="47">
        <f t="shared" si="19"/>
        <v>0</v>
      </c>
      <c r="F81" s="47">
        <f t="shared" si="19"/>
        <v>0</v>
      </c>
      <c r="G81" s="47">
        <f t="shared" si="19"/>
        <v>23906.91591</v>
      </c>
      <c r="H81" s="47">
        <f t="shared" si="19"/>
        <v>23906.91591</v>
      </c>
      <c r="I81" s="47">
        <f t="shared" si="19"/>
        <v>23906.91591</v>
      </c>
      <c r="J81" s="47">
        <f t="shared" si="19"/>
        <v>0</v>
      </c>
      <c r="K81" s="47">
        <f>K82+K83+K84</f>
        <v>0</v>
      </c>
      <c r="L81" s="47">
        <f>L82+L83+L84</f>
        <v>0</v>
      </c>
      <c r="M81" s="47">
        <f>M82+M83+M84</f>
        <v>92111.1</v>
      </c>
      <c r="N81" s="47">
        <f>N82+N83+N84</f>
        <v>19236.555179999999</v>
      </c>
      <c r="O81" s="30"/>
    </row>
    <row r="82" spans="1:15" s="16" customFormat="1" ht="90" x14ac:dyDescent="0.15">
      <c r="A82" s="50" t="s">
        <v>46</v>
      </c>
      <c r="B82" s="5" t="s">
        <v>47</v>
      </c>
      <c r="C82" s="44">
        <f>E82+H82+K82+M82</f>
        <v>92111.1</v>
      </c>
      <c r="D82" s="44">
        <f>F82+J82+L82+N82</f>
        <v>19236.555179999999</v>
      </c>
      <c r="E82" s="44">
        <v>0</v>
      </c>
      <c r="F82" s="44">
        <v>0</v>
      </c>
      <c r="G82" s="44">
        <v>0</v>
      </c>
      <c r="H82" s="44">
        <v>0</v>
      </c>
      <c r="I82" s="44">
        <v>0</v>
      </c>
      <c r="J82" s="44">
        <v>0</v>
      </c>
      <c r="K82" s="44">
        <v>0</v>
      </c>
      <c r="L82" s="44">
        <v>0</v>
      </c>
      <c r="M82" s="44">
        <v>92111.1</v>
      </c>
      <c r="N82" s="71">
        <v>19236.555179999999</v>
      </c>
      <c r="O82" s="15" t="s">
        <v>228</v>
      </c>
    </row>
    <row r="83" spans="1:15" s="16" customFormat="1" ht="202.5" x14ac:dyDescent="0.15">
      <c r="A83" s="50" t="s">
        <v>83</v>
      </c>
      <c r="B83" s="5" t="s">
        <v>48</v>
      </c>
      <c r="C83" s="44">
        <f>E83+H83+K83+M83</f>
        <v>23858.465</v>
      </c>
      <c r="D83" s="44">
        <f>F83+J83+L83+N83</f>
        <v>0</v>
      </c>
      <c r="E83" s="44">
        <v>0</v>
      </c>
      <c r="F83" s="44">
        <v>0</v>
      </c>
      <c r="G83" s="70">
        <f>23253.465+605</f>
        <v>23858.465</v>
      </c>
      <c r="H83" s="70">
        <f t="shared" ref="H83:I83" si="20">23253.465+605</f>
        <v>23858.465</v>
      </c>
      <c r="I83" s="70">
        <f t="shared" si="20"/>
        <v>23858.465</v>
      </c>
      <c r="J83" s="44">
        <v>0</v>
      </c>
      <c r="K83" s="44">
        <v>0</v>
      </c>
      <c r="L83" s="44">
        <v>0</v>
      </c>
      <c r="M83" s="44">
        <v>0</v>
      </c>
      <c r="N83" s="44">
        <v>0</v>
      </c>
      <c r="O83" s="68" t="s">
        <v>254</v>
      </c>
    </row>
    <row r="84" spans="1:15" s="16" customFormat="1" ht="82.5" customHeight="1" x14ac:dyDescent="0.15">
      <c r="A84" s="50" t="s">
        <v>152</v>
      </c>
      <c r="B84" s="9" t="s">
        <v>130</v>
      </c>
      <c r="C84" s="12">
        <f>E84+H84+K84+M84</f>
        <v>48.45091</v>
      </c>
      <c r="D84" s="53">
        <f>F84+J84</f>
        <v>0</v>
      </c>
      <c r="E84" s="53"/>
      <c r="F84" s="53"/>
      <c r="G84" s="53">
        <v>48.45091</v>
      </c>
      <c r="H84" s="53">
        <v>48.45091</v>
      </c>
      <c r="I84" s="53">
        <v>48.45091</v>
      </c>
      <c r="J84" s="53"/>
      <c r="K84" s="53"/>
      <c r="L84" s="53"/>
      <c r="M84" s="53"/>
      <c r="N84" s="53"/>
      <c r="O84" s="9" t="s">
        <v>253</v>
      </c>
    </row>
    <row r="85" spans="1:15" s="16" customFormat="1" ht="42" x14ac:dyDescent="0.15">
      <c r="A85" s="28" t="s">
        <v>49</v>
      </c>
      <c r="B85" s="24" t="s">
        <v>50</v>
      </c>
      <c r="C85" s="47">
        <f>C86+C87+C88+C89+C90+C91+C93+C94</f>
        <v>181129.367</v>
      </c>
      <c r="D85" s="47">
        <f t="shared" ref="D85:J85" si="21">D86+D87+D88+D89+D90+D91+D93+D94</f>
        <v>24786.931</v>
      </c>
      <c r="E85" s="47">
        <f t="shared" si="21"/>
        <v>53460</v>
      </c>
      <c r="F85" s="47">
        <f t="shared" si="21"/>
        <v>0</v>
      </c>
      <c r="G85" s="47">
        <f t="shared" si="21"/>
        <v>127669.367</v>
      </c>
      <c r="H85" s="47">
        <f>H86+H87+H88+H89+H90+H91+H93+H94</f>
        <v>127669.367</v>
      </c>
      <c r="I85" s="47">
        <f t="shared" si="21"/>
        <v>127669.367</v>
      </c>
      <c r="J85" s="47">
        <f t="shared" si="21"/>
        <v>24786.931</v>
      </c>
      <c r="K85" s="47">
        <f>K86+K87+K88+K89+K90+K91</f>
        <v>0</v>
      </c>
      <c r="L85" s="47">
        <f>L86+L87+L88+L89+L90+L91</f>
        <v>0</v>
      </c>
      <c r="M85" s="47">
        <f>M86+M87+M88+M89+M90+M91</f>
        <v>0</v>
      </c>
      <c r="N85" s="47">
        <f>N86+N87+N88+N89+N90+N91</f>
        <v>0</v>
      </c>
      <c r="O85" s="31"/>
    </row>
    <row r="86" spans="1:15" s="16" customFormat="1" ht="56.25" x14ac:dyDescent="0.15">
      <c r="A86" s="50" t="s">
        <v>51</v>
      </c>
      <c r="B86" s="5" t="s">
        <v>52</v>
      </c>
      <c r="C86" s="44">
        <f>E86+H86+K86+M86</f>
        <v>66141.7</v>
      </c>
      <c r="D86" s="44">
        <f>F86+J86+L86+N86</f>
        <v>22654.75</v>
      </c>
      <c r="E86" s="44">
        <v>0</v>
      </c>
      <c r="F86" s="44">
        <v>0</v>
      </c>
      <c r="G86" s="46">
        <v>66141.7</v>
      </c>
      <c r="H86" s="46">
        <v>66141.7</v>
      </c>
      <c r="I86" s="46">
        <v>66141.7</v>
      </c>
      <c r="J86" s="46">
        <v>22654.75</v>
      </c>
      <c r="K86" s="44">
        <v>0</v>
      </c>
      <c r="L86" s="44">
        <v>0</v>
      </c>
      <c r="M86" s="44">
        <v>0</v>
      </c>
      <c r="N86" s="44">
        <v>0</v>
      </c>
      <c r="O86" s="15" t="s">
        <v>234</v>
      </c>
    </row>
    <row r="87" spans="1:15" s="16" customFormat="1" ht="45" x14ac:dyDescent="0.15">
      <c r="A87" s="50" t="s">
        <v>53</v>
      </c>
      <c r="B87" s="4" t="s">
        <v>54</v>
      </c>
      <c r="C87" s="44">
        <f>E87+H87+K87+M87</f>
        <v>3770.4670000000001</v>
      </c>
      <c r="D87" s="44">
        <f>F87+J87+L87+N87</f>
        <v>1218.819</v>
      </c>
      <c r="E87" s="44">
        <v>0</v>
      </c>
      <c r="F87" s="44">
        <v>0</v>
      </c>
      <c r="G87" s="46">
        <v>3770.4670000000001</v>
      </c>
      <c r="H87" s="46">
        <v>3770.4670000000001</v>
      </c>
      <c r="I87" s="46">
        <v>3770.4670000000001</v>
      </c>
      <c r="J87" s="46">
        <v>1218.819</v>
      </c>
      <c r="K87" s="44">
        <v>0</v>
      </c>
      <c r="L87" s="44">
        <v>0</v>
      </c>
      <c r="M87" s="44">
        <v>0</v>
      </c>
      <c r="N87" s="44">
        <v>0</v>
      </c>
      <c r="O87" s="68" t="s">
        <v>233</v>
      </c>
    </row>
    <row r="88" spans="1:15" s="16" customFormat="1" ht="48.75" customHeight="1" x14ac:dyDescent="0.15">
      <c r="A88" s="50" t="s">
        <v>55</v>
      </c>
      <c r="B88" s="4" t="s">
        <v>76</v>
      </c>
      <c r="C88" s="44">
        <f>E88+H88+K88+M88</f>
        <v>2316.8000000000002</v>
      </c>
      <c r="D88" s="44">
        <f>F88+J88+L88+N88</f>
        <v>913.36199999999997</v>
      </c>
      <c r="E88" s="44">
        <v>0</v>
      </c>
      <c r="F88" s="44">
        <v>0</v>
      </c>
      <c r="G88" s="46">
        <v>2316.8000000000002</v>
      </c>
      <c r="H88" s="46">
        <v>2316.8000000000002</v>
      </c>
      <c r="I88" s="46">
        <v>2316.8000000000002</v>
      </c>
      <c r="J88" s="46">
        <v>913.36199999999997</v>
      </c>
      <c r="K88" s="44">
        <v>0</v>
      </c>
      <c r="L88" s="44">
        <v>0</v>
      </c>
      <c r="M88" s="44">
        <v>0</v>
      </c>
      <c r="N88" s="44">
        <v>0</v>
      </c>
      <c r="O88" s="68" t="s">
        <v>235</v>
      </c>
    </row>
    <row r="89" spans="1:15" s="16" customFormat="1" ht="141" customHeight="1" x14ac:dyDescent="0.15">
      <c r="A89" s="50" t="s">
        <v>57</v>
      </c>
      <c r="B89" s="5" t="s">
        <v>56</v>
      </c>
      <c r="C89" s="44">
        <f>E89+H89+K89+M89</f>
        <v>1500</v>
      </c>
      <c r="D89" s="44">
        <f>F89+J89+L89+N89</f>
        <v>0</v>
      </c>
      <c r="E89" s="44">
        <v>0</v>
      </c>
      <c r="F89" s="44">
        <v>0</v>
      </c>
      <c r="G89" s="46">
        <v>1500</v>
      </c>
      <c r="H89" s="46">
        <v>1500</v>
      </c>
      <c r="I89" s="46">
        <v>1500</v>
      </c>
      <c r="J89" s="46">
        <v>0</v>
      </c>
      <c r="K89" s="44">
        <v>0</v>
      </c>
      <c r="L89" s="44">
        <v>0</v>
      </c>
      <c r="M89" s="44">
        <v>0</v>
      </c>
      <c r="N89" s="44">
        <v>0</v>
      </c>
      <c r="O89" s="68" t="s">
        <v>266</v>
      </c>
    </row>
    <row r="90" spans="1:15" s="16" customFormat="1" ht="140.25" customHeight="1" x14ac:dyDescent="0.15">
      <c r="A90" s="50" t="s">
        <v>84</v>
      </c>
      <c r="B90" s="7" t="s">
        <v>205</v>
      </c>
      <c r="C90" s="44">
        <f>E90+H90+K90+M90</f>
        <v>54000</v>
      </c>
      <c r="D90" s="44">
        <f>F90+J90+L90+N90</f>
        <v>0</v>
      </c>
      <c r="E90" s="46">
        <v>53460</v>
      </c>
      <c r="F90" s="46">
        <v>0</v>
      </c>
      <c r="G90" s="46">
        <v>540</v>
      </c>
      <c r="H90" s="46">
        <v>540</v>
      </c>
      <c r="I90" s="46">
        <v>540</v>
      </c>
      <c r="J90" s="46">
        <v>0</v>
      </c>
      <c r="K90" s="44">
        <v>0</v>
      </c>
      <c r="L90" s="44">
        <v>0</v>
      </c>
      <c r="M90" s="44">
        <v>0</v>
      </c>
      <c r="N90" s="44">
        <v>0</v>
      </c>
      <c r="O90" s="68" t="s">
        <v>206</v>
      </c>
    </row>
    <row r="91" spans="1:15" s="16" customFormat="1" ht="90" hidden="1" x14ac:dyDescent="0.2">
      <c r="A91" s="32" t="s">
        <v>118</v>
      </c>
      <c r="B91" s="33" t="s">
        <v>119</v>
      </c>
      <c r="C91" s="35">
        <f>C92</f>
        <v>0</v>
      </c>
      <c r="D91" s="54">
        <f t="shared" ref="D91:J91" si="22">D92</f>
        <v>0</v>
      </c>
      <c r="E91" s="54">
        <f t="shared" si="22"/>
        <v>0</v>
      </c>
      <c r="F91" s="54">
        <f t="shared" si="22"/>
        <v>0</v>
      </c>
      <c r="G91" s="54">
        <f t="shared" si="22"/>
        <v>0</v>
      </c>
      <c r="H91" s="54">
        <f t="shared" si="22"/>
        <v>0</v>
      </c>
      <c r="I91" s="54">
        <f t="shared" si="22"/>
        <v>0</v>
      </c>
      <c r="J91" s="54">
        <f t="shared" si="22"/>
        <v>0</v>
      </c>
      <c r="K91" s="54">
        <f>K92</f>
        <v>0</v>
      </c>
      <c r="L91" s="54">
        <f>L92</f>
        <v>0</v>
      </c>
      <c r="M91" s="54">
        <f>M92</f>
        <v>0</v>
      </c>
      <c r="N91" s="54">
        <f>N92</f>
        <v>0</v>
      </c>
      <c r="O91" s="79"/>
    </row>
    <row r="92" spans="1:15" s="16" customFormat="1" ht="45" hidden="1" x14ac:dyDescent="0.2">
      <c r="A92" s="50" t="s">
        <v>182</v>
      </c>
      <c r="B92" s="14" t="s">
        <v>75</v>
      </c>
      <c r="C92" s="12">
        <f>E92+H92+K92+M92</f>
        <v>0</v>
      </c>
      <c r="D92" s="53">
        <f>F92+J92+L92+N92</f>
        <v>0</v>
      </c>
      <c r="E92" s="53"/>
      <c r="F92" s="53"/>
      <c r="G92" s="53"/>
      <c r="H92" s="53"/>
      <c r="I92" s="53"/>
      <c r="J92" s="53"/>
      <c r="K92" s="53"/>
      <c r="L92" s="53"/>
      <c r="M92" s="53"/>
      <c r="N92" s="53"/>
      <c r="O92" s="9"/>
    </row>
    <row r="93" spans="1:15" s="16" customFormat="1" ht="150" customHeight="1" x14ac:dyDescent="0.15">
      <c r="A93" s="60" t="s">
        <v>183</v>
      </c>
      <c r="B93" s="9" t="s">
        <v>184</v>
      </c>
      <c r="C93" s="12">
        <f>E93+H93+K93+M93</f>
        <v>46600</v>
      </c>
      <c r="D93" s="53">
        <f>F93+J93+L93+N93</f>
        <v>0</v>
      </c>
      <c r="E93" s="53"/>
      <c r="F93" s="53"/>
      <c r="G93" s="53">
        <v>46600</v>
      </c>
      <c r="H93" s="53">
        <v>46600</v>
      </c>
      <c r="I93" s="53">
        <v>46600</v>
      </c>
      <c r="J93" s="53"/>
      <c r="K93" s="53"/>
      <c r="L93" s="53"/>
      <c r="M93" s="53"/>
      <c r="N93" s="53"/>
      <c r="O93" s="9" t="s">
        <v>207</v>
      </c>
    </row>
    <row r="94" spans="1:15" s="16" customFormat="1" ht="78.75" x14ac:dyDescent="0.15">
      <c r="A94" s="60" t="s">
        <v>185</v>
      </c>
      <c r="B94" s="9" t="s">
        <v>186</v>
      </c>
      <c r="C94" s="12">
        <f>E94+H94+K94+M94</f>
        <v>6800.4</v>
      </c>
      <c r="D94" s="53">
        <f>F94+J94+L94+N94</f>
        <v>0</v>
      </c>
      <c r="E94" s="53"/>
      <c r="F94" s="53"/>
      <c r="G94" s="53">
        <v>6800.4</v>
      </c>
      <c r="H94" s="53">
        <v>6800.4</v>
      </c>
      <c r="I94" s="53">
        <v>6800.4</v>
      </c>
      <c r="J94" s="53"/>
      <c r="K94" s="53"/>
      <c r="L94" s="53"/>
      <c r="M94" s="53"/>
      <c r="N94" s="53"/>
      <c r="O94" s="9" t="s">
        <v>276</v>
      </c>
    </row>
    <row r="95" spans="1:15" s="16" customFormat="1" ht="52.5" x14ac:dyDescent="0.15">
      <c r="A95" s="28" t="s">
        <v>58</v>
      </c>
      <c r="B95" s="29" t="s">
        <v>59</v>
      </c>
      <c r="C95" s="47">
        <f>C96</f>
        <v>0</v>
      </c>
      <c r="D95" s="47">
        <f t="shared" ref="D95:J95" si="23">D96</f>
        <v>0</v>
      </c>
      <c r="E95" s="47">
        <f t="shared" si="23"/>
        <v>0</v>
      </c>
      <c r="F95" s="47">
        <f t="shared" si="23"/>
        <v>0</v>
      </c>
      <c r="G95" s="47">
        <f t="shared" si="23"/>
        <v>0</v>
      </c>
      <c r="H95" s="47">
        <f t="shared" si="23"/>
        <v>0</v>
      </c>
      <c r="I95" s="47">
        <f t="shared" si="23"/>
        <v>0</v>
      </c>
      <c r="J95" s="47">
        <f t="shared" si="23"/>
        <v>0</v>
      </c>
      <c r="K95" s="47">
        <f>K96</f>
        <v>0</v>
      </c>
      <c r="L95" s="47">
        <f>L96</f>
        <v>0</v>
      </c>
      <c r="M95" s="47">
        <f>M96</f>
        <v>0</v>
      </c>
      <c r="N95" s="47">
        <f>N96</f>
        <v>0</v>
      </c>
      <c r="O95" s="31"/>
    </row>
    <row r="96" spans="1:15" s="16" customFormat="1" ht="45" x14ac:dyDescent="0.15">
      <c r="A96" s="50" t="s">
        <v>60</v>
      </c>
      <c r="B96" s="7" t="s">
        <v>61</v>
      </c>
      <c r="C96" s="44">
        <f>E96+H96+K96+M96</f>
        <v>0</v>
      </c>
      <c r="D96" s="44">
        <f>F96+J96+L96+N96</f>
        <v>0</v>
      </c>
      <c r="E96" s="44">
        <v>0</v>
      </c>
      <c r="F96" s="44">
        <v>0</v>
      </c>
      <c r="G96" s="44">
        <v>0</v>
      </c>
      <c r="H96" s="44">
        <v>0</v>
      </c>
      <c r="I96" s="44">
        <v>0</v>
      </c>
      <c r="J96" s="44">
        <v>0</v>
      </c>
      <c r="K96" s="44">
        <v>0</v>
      </c>
      <c r="L96" s="44">
        <v>0</v>
      </c>
      <c r="M96" s="44">
        <v>0</v>
      </c>
      <c r="N96" s="44">
        <v>0</v>
      </c>
      <c r="O96" s="15"/>
    </row>
    <row r="97" spans="1:15" s="16" customFormat="1" ht="42" x14ac:dyDescent="0.15">
      <c r="A97" s="28" t="s">
        <v>62</v>
      </c>
      <c r="B97" s="29" t="s">
        <v>63</v>
      </c>
      <c r="C97" s="47">
        <f>C98</f>
        <v>32550.808079999999</v>
      </c>
      <c r="D97" s="47">
        <f t="shared" ref="D97:J98" si="24">D98</f>
        <v>0</v>
      </c>
      <c r="E97" s="47">
        <f t="shared" si="24"/>
        <v>32225.3</v>
      </c>
      <c r="F97" s="47">
        <f t="shared" si="24"/>
        <v>0</v>
      </c>
      <c r="G97" s="47">
        <f t="shared" si="24"/>
        <v>325.50808000000001</v>
      </c>
      <c r="H97" s="47">
        <f t="shared" si="24"/>
        <v>325.50808000000001</v>
      </c>
      <c r="I97" s="47">
        <f t="shared" si="24"/>
        <v>325.50808000000001</v>
      </c>
      <c r="J97" s="47">
        <f t="shared" si="24"/>
        <v>0</v>
      </c>
      <c r="K97" s="47">
        <f t="shared" ref="K97:N98" si="25">K98</f>
        <v>0</v>
      </c>
      <c r="L97" s="47">
        <f t="shared" si="25"/>
        <v>0</v>
      </c>
      <c r="M97" s="47">
        <f t="shared" si="25"/>
        <v>0</v>
      </c>
      <c r="N97" s="47">
        <f t="shared" si="25"/>
        <v>0</v>
      </c>
      <c r="O97" s="30"/>
    </row>
    <row r="98" spans="1:15" s="16" customFormat="1" ht="44.25" customHeight="1" x14ac:dyDescent="0.2">
      <c r="A98" s="32" t="s">
        <v>72</v>
      </c>
      <c r="B98" s="33" t="s">
        <v>120</v>
      </c>
      <c r="C98" s="35">
        <f>E98+H98+K98+M98</f>
        <v>32550.808079999999</v>
      </c>
      <c r="D98" s="54">
        <f>D99</f>
        <v>0</v>
      </c>
      <c r="E98" s="54">
        <f t="shared" si="24"/>
        <v>32225.3</v>
      </c>
      <c r="F98" s="54">
        <f t="shared" si="24"/>
        <v>0</v>
      </c>
      <c r="G98" s="54">
        <f t="shared" si="24"/>
        <v>325.50808000000001</v>
      </c>
      <c r="H98" s="54">
        <f t="shared" si="24"/>
        <v>325.50808000000001</v>
      </c>
      <c r="I98" s="54">
        <f t="shared" si="24"/>
        <v>325.50808000000001</v>
      </c>
      <c r="J98" s="54">
        <f t="shared" si="24"/>
        <v>0</v>
      </c>
      <c r="K98" s="54">
        <f t="shared" si="25"/>
        <v>0</v>
      </c>
      <c r="L98" s="54">
        <f t="shared" si="25"/>
        <v>0</v>
      </c>
      <c r="M98" s="54">
        <f t="shared" si="25"/>
        <v>0</v>
      </c>
      <c r="N98" s="54">
        <f t="shared" si="25"/>
        <v>0</v>
      </c>
      <c r="O98" s="57"/>
    </row>
    <row r="99" spans="1:15" s="16" customFormat="1" ht="56.25" customHeight="1" x14ac:dyDescent="0.15">
      <c r="A99" s="50" t="s">
        <v>74</v>
      </c>
      <c r="B99" s="9" t="s">
        <v>73</v>
      </c>
      <c r="C99" s="12">
        <f>E99+H99+K99+M99</f>
        <v>32550.808079999999</v>
      </c>
      <c r="D99" s="53">
        <f>F99+J99+L99+N99</f>
        <v>0</v>
      </c>
      <c r="E99" s="53">
        <v>32225.3</v>
      </c>
      <c r="F99" s="53">
        <v>0</v>
      </c>
      <c r="G99" s="53">
        <v>325.50808000000001</v>
      </c>
      <c r="H99" s="53">
        <v>325.50808000000001</v>
      </c>
      <c r="I99" s="53">
        <v>325.50808000000001</v>
      </c>
      <c r="J99" s="53">
        <v>0</v>
      </c>
      <c r="K99" s="53">
        <v>0</v>
      </c>
      <c r="L99" s="53">
        <v>0</v>
      </c>
      <c r="M99" s="53">
        <v>0</v>
      </c>
      <c r="N99" s="53">
        <v>0</v>
      </c>
      <c r="O99" s="9" t="s">
        <v>208</v>
      </c>
    </row>
    <row r="100" spans="1:15" s="16" customFormat="1" ht="63" x14ac:dyDescent="0.15">
      <c r="A100" s="23" t="s">
        <v>64</v>
      </c>
      <c r="B100" s="24" t="s">
        <v>65</v>
      </c>
      <c r="C100" s="47">
        <f>C101</f>
        <v>3032691.5559999999</v>
      </c>
      <c r="D100" s="47">
        <f t="shared" ref="D100:J100" si="26">D101</f>
        <v>1263621.4850000001</v>
      </c>
      <c r="E100" s="47">
        <f t="shared" si="26"/>
        <v>0</v>
      </c>
      <c r="F100" s="47">
        <f t="shared" si="26"/>
        <v>0</v>
      </c>
      <c r="G100" s="47">
        <f t="shared" si="26"/>
        <v>3032691.5559999999</v>
      </c>
      <c r="H100" s="47">
        <f t="shared" si="26"/>
        <v>3032691.5559999999</v>
      </c>
      <c r="I100" s="47">
        <f t="shared" si="26"/>
        <v>3032691.5559999999</v>
      </c>
      <c r="J100" s="47">
        <f t="shared" si="26"/>
        <v>1263621.4850000001</v>
      </c>
      <c r="K100" s="47">
        <f>K101</f>
        <v>0</v>
      </c>
      <c r="L100" s="47">
        <f>L101</f>
        <v>0</v>
      </c>
      <c r="M100" s="47">
        <f>M101</f>
        <v>0</v>
      </c>
      <c r="N100" s="47">
        <f>N101</f>
        <v>0</v>
      </c>
      <c r="O100" s="25"/>
    </row>
    <row r="101" spans="1:15" s="16" customFormat="1" ht="45" x14ac:dyDescent="0.15">
      <c r="A101" s="50" t="s">
        <v>66</v>
      </c>
      <c r="B101" s="5" t="s">
        <v>67</v>
      </c>
      <c r="C101" s="44">
        <f>E101+H101+K101+M101</f>
        <v>3032691.5559999999</v>
      </c>
      <c r="D101" s="44">
        <f>F101+J101+L101+N101</f>
        <v>1263621.4850000001</v>
      </c>
      <c r="E101" s="44">
        <v>0</v>
      </c>
      <c r="F101" s="44">
        <v>0</v>
      </c>
      <c r="G101" s="44">
        <v>3032691.5559999999</v>
      </c>
      <c r="H101" s="44">
        <v>3032691.5559999999</v>
      </c>
      <c r="I101" s="44">
        <v>3032691.5559999999</v>
      </c>
      <c r="J101" s="44">
        <v>1263621.4850000001</v>
      </c>
      <c r="K101" s="44">
        <v>0</v>
      </c>
      <c r="L101" s="44">
        <v>0</v>
      </c>
      <c r="M101" s="44">
        <v>0</v>
      </c>
      <c r="N101" s="44">
        <v>0</v>
      </c>
      <c r="O101" s="68" t="s">
        <v>231</v>
      </c>
    </row>
    <row r="102" spans="1:15" s="16" customFormat="1" ht="101.25" x14ac:dyDescent="0.15">
      <c r="A102" s="50" t="s">
        <v>68</v>
      </c>
      <c r="B102" s="5" t="s">
        <v>69</v>
      </c>
      <c r="C102" s="44">
        <f>E102+H102+K102+M102</f>
        <v>171023.4</v>
      </c>
      <c r="D102" s="44">
        <f>F102+J102+L102+N102</f>
        <v>35947.496600000013</v>
      </c>
      <c r="E102" s="44">
        <v>0</v>
      </c>
      <c r="F102" s="44">
        <v>0</v>
      </c>
      <c r="G102" s="44">
        <v>0</v>
      </c>
      <c r="H102" s="44">
        <v>0</v>
      </c>
      <c r="I102" s="44">
        <v>0</v>
      </c>
      <c r="J102" s="44">
        <v>0</v>
      </c>
      <c r="K102" s="44">
        <v>0</v>
      </c>
      <c r="L102" s="44">
        <v>0</v>
      </c>
      <c r="M102" s="44">
        <v>171023.4</v>
      </c>
      <c r="N102" s="72">
        <v>35947.496600000013</v>
      </c>
      <c r="O102" s="68" t="s">
        <v>271</v>
      </c>
    </row>
    <row r="103" spans="1:15" s="8" customFormat="1" x14ac:dyDescent="0.25">
      <c r="A103" s="23"/>
      <c r="B103" s="26" t="s">
        <v>125</v>
      </c>
      <c r="C103" s="48">
        <f>E103+H103+M103</f>
        <v>14020244.260699999</v>
      </c>
      <c r="D103" s="48">
        <f t="shared" ref="D103:N103" si="27">D7+D81+D85+D95+D97+D100</f>
        <v>3910208.8358959742</v>
      </c>
      <c r="E103" s="48">
        <f t="shared" si="27"/>
        <v>1224519.3865</v>
      </c>
      <c r="F103" s="48">
        <f t="shared" si="27"/>
        <v>261381.09282000002</v>
      </c>
      <c r="G103" s="48">
        <f t="shared" si="27"/>
        <v>5359923.2061999999</v>
      </c>
      <c r="H103" s="48">
        <f t="shared" si="27"/>
        <v>5359923.2061999999</v>
      </c>
      <c r="I103" s="48">
        <f t="shared" si="27"/>
        <v>5359923.2061999999</v>
      </c>
      <c r="J103" s="48">
        <f t="shared" si="27"/>
        <v>2135849.25667</v>
      </c>
      <c r="K103" s="48">
        <f t="shared" si="27"/>
        <v>0</v>
      </c>
      <c r="L103" s="48">
        <f t="shared" si="27"/>
        <v>0</v>
      </c>
      <c r="M103" s="48">
        <f t="shared" si="27"/>
        <v>7435801.6679999996</v>
      </c>
      <c r="N103" s="48">
        <f t="shared" si="27"/>
        <v>1512978.4864059738</v>
      </c>
      <c r="O103" s="27"/>
    </row>
    <row r="104" spans="1:15" s="8" customFormat="1" x14ac:dyDescent="0.25">
      <c r="A104" s="17"/>
      <c r="B104" s="22"/>
      <c r="C104" s="49"/>
      <c r="D104" s="77"/>
      <c r="E104" s="55"/>
      <c r="F104" s="55"/>
      <c r="G104" s="55"/>
      <c r="H104" s="55"/>
      <c r="I104" s="55"/>
      <c r="J104" s="55"/>
      <c r="K104" s="55"/>
      <c r="L104" s="55"/>
      <c r="M104" s="55"/>
      <c r="N104" s="55"/>
      <c r="O104" s="11"/>
    </row>
    <row r="105" spans="1:15" s="8" customFormat="1" x14ac:dyDescent="0.25">
      <c r="A105" s="17" t="s">
        <v>166</v>
      </c>
      <c r="B105" s="22" t="s">
        <v>270</v>
      </c>
      <c r="C105" s="49"/>
      <c r="D105" s="77"/>
      <c r="E105" s="55"/>
      <c r="F105" s="55"/>
      <c r="G105" s="55"/>
      <c r="H105" s="55"/>
      <c r="I105" s="55"/>
      <c r="J105" s="55"/>
      <c r="K105" s="55"/>
      <c r="L105" s="55"/>
      <c r="M105" s="55"/>
      <c r="N105" s="55"/>
      <c r="O105" s="11"/>
    </row>
    <row r="106" spans="1:15" s="8" customFormat="1" x14ac:dyDescent="0.25">
      <c r="A106" s="17"/>
      <c r="B106" s="22"/>
      <c r="C106" s="49"/>
      <c r="D106" s="77"/>
      <c r="E106" s="55"/>
      <c r="F106" s="55"/>
      <c r="G106" s="55"/>
      <c r="H106" s="55"/>
      <c r="I106" s="55"/>
      <c r="J106" s="55"/>
      <c r="K106" s="55"/>
      <c r="L106" s="55"/>
      <c r="M106" s="55"/>
      <c r="N106" s="55"/>
      <c r="O106" s="11"/>
    </row>
    <row r="107" spans="1:15" s="8" customFormat="1" x14ac:dyDescent="0.25">
      <c r="A107" s="17"/>
      <c r="B107" s="22"/>
      <c r="C107" s="49"/>
      <c r="D107" s="77"/>
      <c r="E107" s="55"/>
      <c r="F107" s="55"/>
      <c r="G107" s="55"/>
      <c r="H107" s="55"/>
      <c r="I107" s="55"/>
      <c r="J107" s="55"/>
      <c r="K107" s="55"/>
      <c r="L107" s="55"/>
      <c r="M107" s="55"/>
      <c r="N107" s="55"/>
      <c r="O107" s="11"/>
    </row>
    <row r="108" spans="1:15" s="8" customFormat="1" x14ac:dyDescent="0.25">
      <c r="A108" s="17"/>
      <c r="B108" s="22"/>
      <c r="C108" s="49"/>
      <c r="D108" s="77"/>
      <c r="E108" s="55"/>
      <c r="F108" s="55"/>
      <c r="G108" s="55"/>
      <c r="H108" s="55"/>
      <c r="I108" s="55"/>
      <c r="J108" s="55"/>
      <c r="K108" s="55"/>
      <c r="L108" s="55"/>
      <c r="M108" s="55"/>
      <c r="N108" s="55"/>
      <c r="O108" s="11"/>
    </row>
    <row r="109" spans="1:15" s="8" customFormat="1" x14ac:dyDescent="0.25">
      <c r="A109" s="17"/>
      <c r="B109" s="22"/>
      <c r="C109" s="49"/>
      <c r="D109" s="77"/>
      <c r="E109" s="55"/>
      <c r="F109" s="55"/>
      <c r="G109" s="55"/>
      <c r="H109" s="55"/>
      <c r="I109" s="55"/>
      <c r="J109" s="55"/>
      <c r="K109" s="55"/>
      <c r="L109" s="55"/>
      <c r="M109" s="55"/>
      <c r="N109" s="55"/>
      <c r="O109" s="11"/>
    </row>
    <row r="110" spans="1:15" s="8" customFormat="1" x14ac:dyDescent="0.25">
      <c r="A110" s="17"/>
      <c r="B110" s="22"/>
      <c r="C110" s="49"/>
      <c r="D110" s="77"/>
      <c r="E110" s="55"/>
      <c r="F110" s="55"/>
      <c r="G110" s="55"/>
      <c r="H110" s="55"/>
      <c r="I110" s="55"/>
      <c r="J110" s="55"/>
      <c r="K110" s="55"/>
      <c r="L110" s="55"/>
      <c r="M110" s="55"/>
      <c r="N110" s="55"/>
      <c r="O110" s="11"/>
    </row>
    <row r="111" spans="1:15" s="8" customFormat="1" x14ac:dyDescent="0.25">
      <c r="A111" s="17"/>
      <c r="B111" s="22"/>
      <c r="C111" s="49"/>
      <c r="D111" s="77"/>
      <c r="E111" s="55"/>
      <c r="F111" s="55"/>
      <c r="G111" s="55"/>
      <c r="H111" s="55"/>
      <c r="I111" s="55"/>
      <c r="J111" s="55"/>
      <c r="K111" s="55"/>
      <c r="L111" s="55"/>
      <c r="M111" s="55"/>
      <c r="N111" s="55"/>
      <c r="O111" s="11"/>
    </row>
    <row r="112" spans="1:15" s="8" customFormat="1" x14ac:dyDescent="0.25">
      <c r="A112" s="17"/>
      <c r="B112" s="22"/>
      <c r="C112" s="49"/>
      <c r="D112" s="77"/>
      <c r="E112" s="55"/>
      <c r="F112" s="55"/>
      <c r="G112" s="55"/>
      <c r="H112" s="55"/>
      <c r="I112" s="55"/>
      <c r="J112" s="55"/>
      <c r="K112" s="55"/>
      <c r="L112" s="55"/>
      <c r="M112" s="55"/>
      <c r="N112" s="55"/>
      <c r="O112" s="11"/>
    </row>
    <row r="113" spans="1:15" s="8" customFormat="1" x14ac:dyDescent="0.25">
      <c r="A113" s="17"/>
      <c r="B113" s="22"/>
      <c r="C113" s="49"/>
      <c r="D113" s="77"/>
      <c r="E113" s="55"/>
      <c r="F113" s="55"/>
      <c r="G113" s="55"/>
      <c r="H113" s="55"/>
      <c r="I113" s="55"/>
      <c r="J113" s="55"/>
      <c r="K113" s="55"/>
      <c r="L113" s="55"/>
      <c r="M113" s="55"/>
      <c r="N113" s="55"/>
      <c r="O113" s="11"/>
    </row>
    <row r="114" spans="1:15" s="8" customFormat="1" x14ac:dyDescent="0.25">
      <c r="A114" s="17"/>
      <c r="B114" s="22"/>
      <c r="C114" s="49"/>
      <c r="D114" s="77"/>
      <c r="E114" s="55"/>
      <c r="F114" s="55"/>
      <c r="G114" s="55"/>
      <c r="H114" s="55"/>
      <c r="I114" s="55"/>
      <c r="J114" s="55"/>
      <c r="K114" s="55"/>
      <c r="L114" s="55"/>
      <c r="M114" s="55"/>
      <c r="N114" s="55"/>
      <c r="O114" s="11"/>
    </row>
    <row r="115" spans="1:15" s="8" customFormat="1" x14ac:dyDescent="0.25">
      <c r="A115" s="17"/>
      <c r="B115" s="22"/>
      <c r="C115" s="49"/>
      <c r="D115" s="77"/>
      <c r="E115" s="55"/>
      <c r="F115" s="55"/>
      <c r="G115" s="55"/>
      <c r="H115" s="55"/>
      <c r="I115" s="55"/>
      <c r="J115" s="55"/>
      <c r="K115" s="55"/>
      <c r="L115" s="55"/>
      <c r="M115" s="55"/>
      <c r="N115" s="55"/>
      <c r="O115" s="11"/>
    </row>
    <row r="116" spans="1:15" s="8" customFormat="1" x14ac:dyDescent="0.25">
      <c r="A116" s="17"/>
      <c r="B116" s="22"/>
      <c r="C116" s="49"/>
      <c r="D116" s="77"/>
      <c r="E116" s="55"/>
      <c r="F116" s="55"/>
      <c r="G116" s="55"/>
      <c r="H116" s="55"/>
      <c r="I116" s="55"/>
      <c r="J116" s="55"/>
      <c r="K116" s="55"/>
      <c r="L116" s="55"/>
      <c r="M116" s="55"/>
      <c r="N116" s="55"/>
      <c r="O116" s="11"/>
    </row>
    <row r="117" spans="1:15" s="8" customFormat="1" x14ac:dyDescent="0.25">
      <c r="A117" s="17"/>
      <c r="B117" s="22"/>
      <c r="C117" s="49"/>
      <c r="D117" s="77"/>
      <c r="E117" s="55"/>
      <c r="F117" s="55"/>
      <c r="G117" s="55"/>
      <c r="H117" s="55"/>
      <c r="I117" s="55"/>
      <c r="J117" s="55"/>
      <c r="K117" s="55"/>
      <c r="L117" s="55"/>
      <c r="M117" s="55"/>
      <c r="N117" s="55"/>
      <c r="O117" s="11"/>
    </row>
    <row r="118" spans="1:15" s="8" customFormat="1" x14ac:dyDescent="0.25">
      <c r="A118" s="17"/>
      <c r="B118" s="22"/>
      <c r="C118" s="49"/>
      <c r="D118" s="77"/>
      <c r="E118" s="55"/>
      <c r="F118" s="55"/>
      <c r="G118" s="55"/>
      <c r="H118" s="55"/>
      <c r="I118" s="55"/>
      <c r="J118" s="55"/>
      <c r="K118" s="55"/>
      <c r="L118" s="55"/>
      <c r="M118" s="55"/>
      <c r="N118" s="55"/>
      <c r="O118" s="11"/>
    </row>
    <row r="119" spans="1:15" s="8" customFormat="1" x14ac:dyDescent="0.25">
      <c r="A119" s="17"/>
      <c r="B119" s="22"/>
      <c r="C119" s="49"/>
      <c r="D119" s="77"/>
      <c r="E119" s="55"/>
      <c r="F119" s="55"/>
      <c r="G119" s="55"/>
      <c r="H119" s="55"/>
      <c r="I119" s="55"/>
      <c r="J119" s="55"/>
      <c r="K119" s="55"/>
      <c r="L119" s="55"/>
      <c r="M119" s="55"/>
      <c r="N119" s="55"/>
      <c r="O119" s="11"/>
    </row>
    <row r="120" spans="1:15" s="8" customFormat="1" x14ac:dyDescent="0.25">
      <c r="A120" s="17"/>
      <c r="B120" s="22"/>
      <c r="C120" s="49"/>
      <c r="D120" s="77"/>
      <c r="E120" s="55"/>
      <c r="F120" s="55"/>
      <c r="G120" s="55"/>
      <c r="H120" s="55"/>
      <c r="I120" s="55"/>
      <c r="J120" s="55"/>
      <c r="K120" s="55"/>
      <c r="L120" s="55"/>
      <c r="M120" s="55"/>
      <c r="N120" s="55"/>
      <c r="O120" s="11"/>
    </row>
    <row r="121" spans="1:15" s="8" customFormat="1" x14ac:dyDescent="0.25">
      <c r="A121" s="17"/>
      <c r="B121" s="22"/>
      <c r="C121" s="49"/>
      <c r="D121" s="77"/>
      <c r="E121" s="55"/>
      <c r="F121" s="55"/>
      <c r="G121" s="55"/>
      <c r="H121" s="55"/>
      <c r="I121" s="55"/>
      <c r="J121" s="55"/>
      <c r="K121" s="55"/>
      <c r="L121" s="55"/>
      <c r="M121" s="55"/>
      <c r="N121" s="55"/>
      <c r="O121" s="11"/>
    </row>
    <row r="122" spans="1:15" s="8" customFormat="1" x14ac:dyDescent="0.25">
      <c r="A122" s="17"/>
      <c r="B122" s="22"/>
      <c r="C122" s="49"/>
      <c r="D122" s="77"/>
      <c r="E122" s="55"/>
      <c r="F122" s="55"/>
      <c r="G122" s="55"/>
      <c r="H122" s="55"/>
      <c r="I122" s="55"/>
      <c r="J122" s="55"/>
      <c r="K122" s="55"/>
      <c r="L122" s="55"/>
      <c r="M122" s="55"/>
      <c r="N122" s="55"/>
      <c r="O122" s="11"/>
    </row>
    <row r="123" spans="1:15" s="8" customFormat="1" x14ac:dyDescent="0.25">
      <c r="A123" s="17"/>
      <c r="B123" s="22"/>
      <c r="C123" s="49"/>
      <c r="D123" s="77"/>
      <c r="E123" s="55"/>
      <c r="F123" s="55"/>
      <c r="G123" s="55"/>
      <c r="H123" s="55"/>
      <c r="I123" s="55"/>
      <c r="J123" s="55"/>
      <c r="K123" s="55"/>
      <c r="L123" s="55"/>
      <c r="M123" s="55"/>
      <c r="N123" s="55"/>
      <c r="O123" s="11"/>
    </row>
    <row r="124" spans="1:15" s="8" customFormat="1" x14ac:dyDescent="0.25">
      <c r="A124" s="17"/>
      <c r="B124" s="22"/>
      <c r="C124" s="49"/>
      <c r="D124" s="77"/>
      <c r="E124" s="55"/>
      <c r="F124" s="55"/>
      <c r="G124" s="55"/>
      <c r="H124" s="55"/>
      <c r="I124" s="55"/>
      <c r="J124" s="55"/>
      <c r="K124" s="55"/>
      <c r="L124" s="55"/>
      <c r="M124" s="55"/>
      <c r="N124" s="55"/>
      <c r="O124" s="11"/>
    </row>
    <row r="125" spans="1:15" s="8" customFormat="1" x14ac:dyDescent="0.25">
      <c r="A125" s="17"/>
      <c r="B125" s="22"/>
      <c r="C125" s="49"/>
      <c r="D125" s="77"/>
      <c r="E125" s="55"/>
      <c r="F125" s="55"/>
      <c r="G125" s="55"/>
      <c r="H125" s="55"/>
      <c r="I125" s="55"/>
      <c r="J125" s="55"/>
      <c r="K125" s="55"/>
      <c r="L125" s="55"/>
      <c r="M125" s="55"/>
      <c r="N125" s="55"/>
      <c r="O125" s="11"/>
    </row>
    <row r="126" spans="1:15" s="8" customFormat="1" x14ac:dyDescent="0.25">
      <c r="A126" s="17"/>
      <c r="B126" s="22"/>
      <c r="C126" s="49"/>
      <c r="D126" s="77"/>
      <c r="E126" s="55"/>
      <c r="F126" s="55"/>
      <c r="G126" s="55"/>
      <c r="H126" s="55"/>
      <c r="I126" s="55"/>
      <c r="J126" s="55"/>
      <c r="K126" s="55"/>
      <c r="L126" s="55"/>
      <c r="M126" s="55"/>
      <c r="N126" s="55"/>
      <c r="O126" s="11"/>
    </row>
    <row r="127" spans="1:15" s="8" customFormat="1" x14ac:dyDescent="0.25">
      <c r="A127" s="17"/>
      <c r="B127" s="22"/>
      <c r="C127" s="49"/>
      <c r="D127" s="77"/>
      <c r="E127" s="55"/>
      <c r="F127" s="55"/>
      <c r="G127" s="55"/>
      <c r="H127" s="55"/>
      <c r="I127" s="55"/>
      <c r="J127" s="55"/>
      <c r="K127" s="55"/>
      <c r="L127" s="55"/>
      <c r="M127" s="55"/>
      <c r="N127" s="55"/>
      <c r="O127" s="11"/>
    </row>
    <row r="128" spans="1:15" s="8" customFormat="1" x14ac:dyDescent="0.25">
      <c r="A128" s="17"/>
      <c r="B128" s="22"/>
      <c r="C128" s="49"/>
      <c r="D128" s="77"/>
      <c r="E128" s="55"/>
      <c r="F128" s="55"/>
      <c r="G128" s="55"/>
      <c r="H128" s="55"/>
      <c r="I128" s="55"/>
      <c r="J128" s="55"/>
      <c r="K128" s="55"/>
      <c r="L128" s="55"/>
      <c r="M128" s="55"/>
      <c r="N128" s="55"/>
      <c r="O128" s="11"/>
    </row>
    <row r="129" spans="1:15" s="8" customFormat="1" x14ac:dyDescent="0.25">
      <c r="A129" s="17"/>
      <c r="B129" s="22"/>
      <c r="C129" s="49"/>
      <c r="D129" s="77"/>
      <c r="E129" s="55"/>
      <c r="F129" s="55"/>
      <c r="G129" s="55"/>
      <c r="H129" s="55"/>
      <c r="I129" s="55"/>
      <c r="J129" s="55"/>
      <c r="K129" s="55"/>
      <c r="L129" s="55"/>
      <c r="M129" s="55"/>
      <c r="N129" s="55"/>
      <c r="O129" s="11"/>
    </row>
    <row r="130" spans="1:15" s="8" customFormat="1" x14ac:dyDescent="0.25">
      <c r="A130" s="17"/>
      <c r="B130" s="22"/>
      <c r="C130" s="49"/>
      <c r="D130" s="77"/>
      <c r="E130" s="55"/>
      <c r="F130" s="55"/>
      <c r="G130" s="55"/>
      <c r="H130" s="55"/>
      <c r="I130" s="55"/>
      <c r="J130" s="55"/>
      <c r="K130" s="55"/>
      <c r="L130" s="55"/>
      <c r="M130" s="55"/>
      <c r="N130" s="55"/>
      <c r="O130" s="11"/>
    </row>
    <row r="131" spans="1:15" s="8" customFormat="1" x14ac:dyDescent="0.25">
      <c r="A131" s="17"/>
      <c r="B131" s="22"/>
      <c r="C131" s="49"/>
      <c r="D131" s="77"/>
      <c r="E131" s="55"/>
      <c r="F131" s="55"/>
      <c r="G131" s="55"/>
      <c r="H131" s="55"/>
      <c r="I131" s="55"/>
      <c r="J131" s="55"/>
      <c r="K131" s="55"/>
      <c r="L131" s="55"/>
      <c r="M131" s="55"/>
      <c r="N131" s="55"/>
      <c r="O131" s="11"/>
    </row>
    <row r="132" spans="1:15" s="8" customFormat="1" x14ac:dyDescent="0.25">
      <c r="A132" s="17"/>
      <c r="B132" s="22"/>
      <c r="C132" s="49"/>
      <c r="D132" s="77"/>
      <c r="E132" s="55"/>
      <c r="F132" s="55"/>
      <c r="G132" s="55"/>
      <c r="H132" s="55"/>
      <c r="I132" s="55"/>
      <c r="J132" s="55"/>
      <c r="K132" s="55"/>
      <c r="L132" s="55"/>
      <c r="M132" s="55"/>
      <c r="N132" s="55"/>
      <c r="O132" s="11"/>
    </row>
    <row r="133" spans="1:15" s="8" customFormat="1" x14ac:dyDescent="0.25">
      <c r="A133" s="17"/>
      <c r="B133" s="22"/>
      <c r="C133" s="49"/>
      <c r="D133" s="77"/>
      <c r="E133" s="55"/>
      <c r="F133" s="55"/>
      <c r="G133" s="55"/>
      <c r="H133" s="55"/>
      <c r="I133" s="55"/>
      <c r="J133" s="55"/>
      <c r="K133" s="55"/>
      <c r="L133" s="55"/>
      <c r="M133" s="55"/>
      <c r="N133" s="55"/>
      <c r="O133" s="11"/>
    </row>
    <row r="134" spans="1:15" s="8" customFormat="1" x14ac:dyDescent="0.25">
      <c r="A134" s="17"/>
      <c r="B134" s="22"/>
      <c r="C134" s="49"/>
      <c r="D134" s="77"/>
      <c r="E134" s="55"/>
      <c r="F134" s="55"/>
      <c r="G134" s="55"/>
      <c r="H134" s="55"/>
      <c r="I134" s="55"/>
      <c r="J134" s="55"/>
      <c r="K134" s="55"/>
      <c r="L134" s="55"/>
      <c r="M134" s="55"/>
      <c r="N134" s="55"/>
      <c r="O134" s="11"/>
    </row>
    <row r="135" spans="1:15" s="8" customFormat="1" x14ac:dyDescent="0.25">
      <c r="A135" s="17"/>
      <c r="B135" s="22"/>
      <c r="C135" s="49"/>
      <c r="D135" s="77"/>
      <c r="E135" s="55"/>
      <c r="F135" s="55"/>
      <c r="G135" s="55"/>
      <c r="H135" s="55"/>
      <c r="I135" s="55"/>
      <c r="J135" s="55"/>
      <c r="K135" s="55"/>
      <c r="L135" s="55"/>
      <c r="M135" s="55"/>
      <c r="N135" s="55"/>
      <c r="O135" s="11"/>
    </row>
    <row r="136" spans="1:15" s="8" customFormat="1" x14ac:dyDescent="0.25">
      <c r="A136" s="17"/>
      <c r="B136" s="22"/>
      <c r="C136" s="49"/>
      <c r="D136" s="77"/>
      <c r="E136" s="55"/>
      <c r="F136" s="55"/>
      <c r="G136" s="55"/>
      <c r="H136" s="55"/>
      <c r="I136" s="55"/>
      <c r="J136" s="55"/>
      <c r="K136" s="55"/>
      <c r="L136" s="55"/>
      <c r="M136" s="55"/>
      <c r="N136" s="55"/>
      <c r="O136" s="11"/>
    </row>
    <row r="137" spans="1:15" s="8" customFormat="1" x14ac:dyDescent="0.25">
      <c r="A137" s="17"/>
      <c r="B137" s="22"/>
      <c r="C137" s="49"/>
      <c r="D137" s="77"/>
      <c r="E137" s="55"/>
      <c r="F137" s="55"/>
      <c r="G137" s="55"/>
      <c r="H137" s="55"/>
      <c r="I137" s="55"/>
      <c r="J137" s="55"/>
      <c r="K137" s="55"/>
      <c r="L137" s="55"/>
      <c r="M137" s="55"/>
      <c r="N137" s="55"/>
      <c r="O137" s="11"/>
    </row>
    <row r="138" spans="1:15" s="8" customFormat="1" x14ac:dyDescent="0.25">
      <c r="A138" s="17"/>
      <c r="B138" s="22"/>
      <c r="C138" s="49"/>
      <c r="D138" s="77"/>
      <c r="E138" s="55"/>
      <c r="F138" s="55"/>
      <c r="G138" s="55"/>
      <c r="H138" s="55"/>
      <c r="I138" s="55"/>
      <c r="J138" s="55"/>
      <c r="K138" s="55"/>
      <c r="L138" s="55"/>
      <c r="M138" s="55"/>
      <c r="N138" s="55"/>
      <c r="O138" s="11"/>
    </row>
    <row r="139" spans="1:15" s="8" customFormat="1" x14ac:dyDescent="0.25">
      <c r="A139" s="17"/>
      <c r="B139" s="22"/>
      <c r="C139" s="49"/>
      <c r="D139" s="77"/>
      <c r="E139" s="55"/>
      <c r="F139" s="55"/>
      <c r="G139" s="55"/>
      <c r="H139" s="55"/>
      <c r="I139" s="55"/>
      <c r="J139" s="55"/>
      <c r="K139" s="55"/>
      <c r="L139" s="55"/>
      <c r="M139" s="55"/>
      <c r="N139" s="55"/>
      <c r="O139" s="11"/>
    </row>
    <row r="140" spans="1:15" s="8" customFormat="1" x14ac:dyDescent="0.25">
      <c r="A140" s="17"/>
      <c r="B140" s="22"/>
      <c r="C140" s="49"/>
      <c r="D140" s="77"/>
      <c r="E140" s="55"/>
      <c r="F140" s="55"/>
      <c r="G140" s="55"/>
      <c r="H140" s="55"/>
      <c r="I140" s="55"/>
      <c r="J140" s="55"/>
      <c r="K140" s="55"/>
      <c r="L140" s="55"/>
      <c r="M140" s="55"/>
      <c r="N140" s="55"/>
      <c r="O140" s="11"/>
    </row>
    <row r="141" spans="1:15" s="8" customFormat="1" x14ac:dyDescent="0.25">
      <c r="A141" s="17"/>
      <c r="B141" s="22"/>
      <c r="C141" s="49"/>
      <c r="D141" s="77"/>
      <c r="E141" s="55"/>
      <c r="F141" s="55"/>
      <c r="G141" s="55"/>
      <c r="H141" s="55"/>
      <c r="I141" s="55"/>
      <c r="J141" s="55"/>
      <c r="K141" s="55"/>
      <c r="L141" s="55"/>
      <c r="M141" s="55"/>
      <c r="N141" s="55"/>
      <c r="O141" s="11"/>
    </row>
    <row r="142" spans="1:15" s="8" customFormat="1" x14ac:dyDescent="0.25">
      <c r="A142" s="17"/>
      <c r="B142" s="22"/>
      <c r="C142" s="49"/>
      <c r="D142" s="77"/>
      <c r="E142" s="55"/>
      <c r="F142" s="55"/>
      <c r="G142" s="55"/>
      <c r="H142" s="55"/>
      <c r="I142" s="55"/>
      <c r="J142" s="55"/>
      <c r="K142" s="55"/>
      <c r="L142" s="55"/>
      <c r="M142" s="55"/>
      <c r="N142" s="55"/>
      <c r="O142" s="11"/>
    </row>
    <row r="143" spans="1:15" s="8" customFormat="1" x14ac:dyDescent="0.25">
      <c r="A143" s="17"/>
      <c r="B143" s="22"/>
      <c r="C143" s="49"/>
      <c r="D143" s="77"/>
      <c r="E143" s="55"/>
      <c r="F143" s="55"/>
      <c r="G143" s="55"/>
      <c r="H143" s="55"/>
      <c r="I143" s="55"/>
      <c r="J143" s="55"/>
      <c r="K143" s="55"/>
      <c r="L143" s="55"/>
      <c r="M143" s="55"/>
      <c r="N143" s="55"/>
      <c r="O143" s="11"/>
    </row>
    <row r="144" spans="1:15" s="8" customFormat="1" x14ac:dyDescent="0.25">
      <c r="A144" s="17"/>
      <c r="B144" s="22"/>
      <c r="C144" s="49"/>
      <c r="D144" s="77"/>
      <c r="E144" s="55"/>
      <c r="F144" s="55"/>
      <c r="G144" s="55"/>
      <c r="H144" s="55"/>
      <c r="I144" s="55"/>
      <c r="J144" s="55"/>
      <c r="K144" s="55"/>
      <c r="L144" s="55"/>
      <c r="M144" s="55"/>
      <c r="N144" s="55"/>
      <c r="O144" s="11"/>
    </row>
    <row r="145" spans="1:15" s="8" customFormat="1" x14ac:dyDescent="0.25">
      <c r="A145" s="17"/>
      <c r="B145" s="22"/>
      <c r="C145" s="49"/>
      <c r="D145" s="77"/>
      <c r="E145" s="55"/>
      <c r="F145" s="55"/>
      <c r="G145" s="55"/>
      <c r="H145" s="55"/>
      <c r="I145" s="55"/>
      <c r="J145" s="55"/>
      <c r="K145" s="55"/>
      <c r="L145" s="55"/>
      <c r="M145" s="55"/>
      <c r="N145" s="55"/>
      <c r="O145" s="11"/>
    </row>
    <row r="146" spans="1:15" s="8" customFormat="1" x14ac:dyDescent="0.25">
      <c r="A146" s="17"/>
      <c r="B146" s="22"/>
      <c r="C146" s="49"/>
      <c r="D146" s="77"/>
      <c r="E146" s="55"/>
      <c r="F146" s="55"/>
      <c r="G146" s="55"/>
      <c r="H146" s="55"/>
      <c r="I146" s="55"/>
      <c r="J146" s="55"/>
      <c r="K146" s="55"/>
      <c r="L146" s="55"/>
      <c r="M146" s="55"/>
      <c r="N146" s="55"/>
      <c r="O146" s="11"/>
    </row>
    <row r="147" spans="1:15" s="8" customFormat="1" x14ac:dyDescent="0.25">
      <c r="A147" s="17"/>
      <c r="B147" s="22"/>
      <c r="C147" s="49"/>
      <c r="D147" s="77"/>
      <c r="E147" s="55"/>
      <c r="F147" s="55"/>
      <c r="G147" s="55"/>
      <c r="H147" s="55"/>
      <c r="I147" s="55"/>
      <c r="J147" s="55"/>
      <c r="K147" s="55"/>
      <c r="L147" s="55"/>
      <c r="M147" s="55"/>
      <c r="N147" s="55"/>
      <c r="O147" s="11"/>
    </row>
    <row r="148" spans="1:15" s="8" customFormat="1" x14ac:dyDescent="0.25">
      <c r="A148" s="17"/>
      <c r="B148" s="22"/>
      <c r="C148" s="49"/>
      <c r="D148" s="77"/>
      <c r="E148" s="55"/>
      <c r="F148" s="55"/>
      <c r="G148" s="55"/>
      <c r="H148" s="55"/>
      <c r="I148" s="55"/>
      <c r="J148" s="55"/>
      <c r="K148" s="55"/>
      <c r="L148" s="55"/>
      <c r="M148" s="55"/>
      <c r="N148" s="55"/>
      <c r="O148" s="11"/>
    </row>
    <row r="149" spans="1:15" s="8" customFormat="1" x14ac:dyDescent="0.25">
      <c r="A149" s="17"/>
      <c r="B149" s="22"/>
      <c r="C149" s="49"/>
      <c r="D149" s="77"/>
      <c r="E149" s="55"/>
      <c r="F149" s="55"/>
      <c r="G149" s="55"/>
      <c r="H149" s="55"/>
      <c r="I149" s="55"/>
      <c r="J149" s="55"/>
      <c r="K149" s="55"/>
      <c r="L149" s="55"/>
      <c r="M149" s="55"/>
      <c r="N149" s="55"/>
      <c r="O149" s="11"/>
    </row>
    <row r="150" spans="1:15" s="8" customFormat="1" x14ac:dyDescent="0.25">
      <c r="A150" s="17"/>
      <c r="B150" s="22"/>
      <c r="C150" s="49"/>
      <c r="D150" s="77"/>
      <c r="E150" s="55"/>
      <c r="F150" s="55"/>
      <c r="G150" s="55"/>
      <c r="H150" s="55"/>
      <c r="I150" s="55"/>
      <c r="J150" s="55"/>
      <c r="K150" s="55"/>
      <c r="L150" s="55"/>
      <c r="M150" s="55"/>
      <c r="N150" s="55"/>
      <c r="O150" s="11"/>
    </row>
    <row r="151" spans="1:15" s="8" customFormat="1" x14ac:dyDescent="0.25">
      <c r="A151" s="17"/>
      <c r="B151" s="22"/>
      <c r="C151" s="49"/>
      <c r="D151" s="77"/>
      <c r="E151" s="55"/>
      <c r="F151" s="55"/>
      <c r="G151" s="55"/>
      <c r="H151" s="55"/>
      <c r="I151" s="55"/>
      <c r="J151" s="55"/>
      <c r="K151" s="55"/>
      <c r="L151" s="55"/>
      <c r="M151" s="55"/>
      <c r="N151" s="55"/>
      <c r="O151" s="11"/>
    </row>
    <row r="152" spans="1:15" s="8" customFormat="1" x14ac:dyDescent="0.25">
      <c r="A152" s="17"/>
      <c r="B152" s="22"/>
      <c r="C152" s="49"/>
      <c r="D152" s="77"/>
      <c r="E152" s="55"/>
      <c r="F152" s="55"/>
      <c r="G152" s="55"/>
      <c r="H152" s="55"/>
      <c r="I152" s="55"/>
      <c r="J152" s="55"/>
      <c r="K152" s="55"/>
      <c r="L152" s="55"/>
      <c r="M152" s="55"/>
      <c r="N152" s="55"/>
      <c r="O152" s="11"/>
    </row>
    <row r="153" spans="1:15" s="8" customFormat="1" x14ac:dyDescent="0.25">
      <c r="A153" s="17"/>
      <c r="B153" s="22"/>
      <c r="C153" s="49"/>
      <c r="D153" s="77"/>
      <c r="E153" s="55"/>
      <c r="F153" s="55"/>
      <c r="G153" s="55"/>
      <c r="H153" s="55"/>
      <c r="I153" s="55"/>
      <c r="J153" s="55"/>
      <c r="K153" s="55"/>
      <c r="L153" s="55"/>
      <c r="M153" s="55"/>
      <c r="N153" s="55"/>
      <c r="O153" s="11"/>
    </row>
    <row r="154" spans="1:15" s="8" customFormat="1" x14ac:dyDescent="0.25">
      <c r="A154" s="17"/>
      <c r="B154" s="22"/>
      <c r="C154" s="49"/>
      <c r="D154" s="77"/>
      <c r="E154" s="55"/>
      <c r="F154" s="55"/>
      <c r="G154" s="55"/>
      <c r="H154" s="55"/>
      <c r="I154" s="55"/>
      <c r="J154" s="55"/>
      <c r="K154" s="55"/>
      <c r="L154" s="55"/>
      <c r="M154" s="55"/>
      <c r="N154" s="55"/>
      <c r="O154" s="11"/>
    </row>
    <row r="155" spans="1:15" s="8" customFormat="1" x14ac:dyDescent="0.25">
      <c r="A155" s="17"/>
      <c r="B155" s="22"/>
      <c r="C155" s="49"/>
      <c r="D155" s="77"/>
      <c r="E155" s="55"/>
      <c r="F155" s="55"/>
      <c r="G155" s="55"/>
      <c r="H155" s="55"/>
      <c r="I155" s="55"/>
      <c r="J155" s="55"/>
      <c r="K155" s="55"/>
      <c r="L155" s="55"/>
      <c r="M155" s="55"/>
      <c r="N155" s="55"/>
      <c r="O155" s="11"/>
    </row>
    <row r="156" spans="1:15" s="8" customFormat="1" x14ac:dyDescent="0.25">
      <c r="A156" s="17"/>
      <c r="B156" s="22"/>
      <c r="C156" s="49"/>
      <c r="D156" s="77"/>
      <c r="E156" s="55"/>
      <c r="F156" s="55"/>
      <c r="G156" s="55"/>
      <c r="H156" s="55"/>
      <c r="I156" s="55"/>
      <c r="J156" s="55"/>
      <c r="K156" s="55"/>
      <c r="L156" s="55"/>
      <c r="M156" s="55"/>
      <c r="N156" s="55"/>
      <c r="O156" s="11"/>
    </row>
    <row r="157" spans="1:15" s="8" customFormat="1" x14ac:dyDescent="0.25">
      <c r="A157" s="17"/>
      <c r="B157" s="22"/>
      <c r="C157" s="49"/>
      <c r="D157" s="77"/>
      <c r="E157" s="55"/>
      <c r="F157" s="55"/>
      <c r="G157" s="55"/>
      <c r="H157" s="55"/>
      <c r="I157" s="55"/>
      <c r="J157" s="55"/>
      <c r="K157" s="55"/>
      <c r="L157" s="55"/>
      <c r="M157" s="55"/>
      <c r="N157" s="55"/>
      <c r="O157" s="11"/>
    </row>
    <row r="158" spans="1:15" s="8" customFormat="1" x14ac:dyDescent="0.25">
      <c r="A158" s="17"/>
      <c r="B158" s="22"/>
      <c r="C158" s="49"/>
      <c r="D158" s="77"/>
      <c r="E158" s="55"/>
      <c r="F158" s="55"/>
      <c r="G158" s="55"/>
      <c r="H158" s="55"/>
      <c r="I158" s="55"/>
      <c r="J158" s="55"/>
      <c r="K158" s="55"/>
      <c r="L158" s="55"/>
      <c r="M158" s="55"/>
      <c r="N158" s="55"/>
      <c r="O158" s="11"/>
    </row>
    <row r="159" spans="1:15" s="8" customFormat="1" x14ac:dyDescent="0.25">
      <c r="A159" s="17"/>
      <c r="B159" s="22"/>
      <c r="C159" s="49"/>
      <c r="D159" s="77"/>
      <c r="E159" s="55"/>
      <c r="F159" s="55"/>
      <c r="G159" s="55"/>
      <c r="H159" s="55"/>
      <c r="I159" s="55"/>
      <c r="J159" s="55"/>
      <c r="K159" s="55"/>
      <c r="L159" s="55"/>
      <c r="M159" s="55"/>
      <c r="N159" s="55"/>
      <c r="O159" s="11"/>
    </row>
    <row r="160" spans="1:15" s="8" customFormat="1" x14ac:dyDescent="0.25">
      <c r="A160" s="17"/>
      <c r="B160" s="22"/>
      <c r="C160" s="49"/>
      <c r="D160" s="77"/>
      <c r="E160" s="55"/>
      <c r="F160" s="55"/>
      <c r="G160" s="55"/>
      <c r="H160" s="55"/>
      <c r="I160" s="55"/>
      <c r="J160" s="55"/>
      <c r="K160" s="55"/>
      <c r="L160" s="55"/>
      <c r="M160" s="55"/>
      <c r="N160" s="55"/>
      <c r="O160" s="11"/>
    </row>
    <row r="161" spans="1:15" s="8" customFormat="1" x14ac:dyDescent="0.25">
      <c r="A161" s="17"/>
      <c r="B161" s="22"/>
      <c r="C161" s="49"/>
      <c r="D161" s="77"/>
      <c r="E161" s="55"/>
      <c r="F161" s="55"/>
      <c r="G161" s="55"/>
      <c r="H161" s="55"/>
      <c r="I161" s="55"/>
      <c r="J161" s="55"/>
      <c r="K161" s="55"/>
      <c r="L161" s="55"/>
      <c r="M161" s="55"/>
      <c r="N161" s="55"/>
      <c r="O161" s="11"/>
    </row>
    <row r="162" spans="1:15" s="8" customFormat="1" x14ac:dyDescent="0.25">
      <c r="A162" s="17"/>
      <c r="B162" s="22"/>
      <c r="C162" s="49"/>
      <c r="D162" s="77"/>
      <c r="E162" s="55"/>
      <c r="F162" s="55"/>
      <c r="G162" s="55"/>
      <c r="H162" s="55"/>
      <c r="I162" s="55"/>
      <c r="J162" s="55"/>
      <c r="K162" s="55"/>
      <c r="L162" s="55"/>
      <c r="M162" s="55"/>
      <c r="N162" s="55"/>
      <c r="O162" s="11"/>
    </row>
    <row r="163" spans="1:15" s="8" customFormat="1" x14ac:dyDescent="0.25">
      <c r="A163" s="17"/>
      <c r="B163" s="22"/>
      <c r="C163" s="49"/>
      <c r="D163" s="77"/>
      <c r="E163" s="55"/>
      <c r="F163" s="55"/>
      <c r="G163" s="55"/>
      <c r="H163" s="55"/>
      <c r="I163" s="55"/>
      <c r="J163" s="55"/>
      <c r="K163" s="55"/>
      <c r="L163" s="55"/>
      <c r="M163" s="55"/>
      <c r="N163" s="55"/>
      <c r="O163" s="11"/>
    </row>
    <row r="164" spans="1:15" s="8" customFormat="1" x14ac:dyDescent="0.25">
      <c r="A164" s="17"/>
      <c r="B164" s="22"/>
      <c r="C164" s="49"/>
      <c r="D164" s="77"/>
      <c r="E164" s="55"/>
      <c r="F164" s="55"/>
      <c r="G164" s="55"/>
      <c r="H164" s="55"/>
      <c r="I164" s="55"/>
      <c r="J164" s="55"/>
      <c r="K164" s="55"/>
      <c r="L164" s="55"/>
      <c r="M164" s="55"/>
      <c r="N164" s="55"/>
      <c r="O164" s="11"/>
    </row>
    <row r="165" spans="1:15" s="8" customFormat="1" x14ac:dyDescent="0.25">
      <c r="A165" s="17"/>
      <c r="B165" s="22"/>
      <c r="C165" s="49"/>
      <c r="D165" s="77"/>
      <c r="E165" s="55"/>
      <c r="F165" s="55"/>
      <c r="G165" s="55"/>
      <c r="H165" s="55"/>
      <c r="I165" s="55"/>
      <c r="J165" s="55"/>
      <c r="K165" s="55"/>
      <c r="L165" s="55"/>
      <c r="M165" s="55"/>
      <c r="N165" s="55"/>
      <c r="O165" s="11"/>
    </row>
    <row r="166" spans="1:15" s="8" customFormat="1" x14ac:dyDescent="0.25">
      <c r="A166" s="17"/>
      <c r="B166" s="22"/>
      <c r="C166" s="49"/>
      <c r="D166" s="77"/>
      <c r="E166" s="55"/>
      <c r="F166" s="55"/>
      <c r="G166" s="55"/>
      <c r="H166" s="55"/>
      <c r="I166" s="55"/>
      <c r="J166" s="55"/>
      <c r="K166" s="55"/>
      <c r="L166" s="55"/>
      <c r="M166" s="55"/>
      <c r="N166" s="55"/>
      <c r="O166" s="11"/>
    </row>
    <row r="167" spans="1:15" s="8" customFormat="1" x14ac:dyDescent="0.25">
      <c r="A167" s="17"/>
      <c r="B167" s="22"/>
      <c r="C167" s="49"/>
      <c r="D167" s="77"/>
      <c r="E167" s="55"/>
      <c r="F167" s="55"/>
      <c r="G167" s="55"/>
      <c r="H167" s="55"/>
      <c r="I167" s="55"/>
      <c r="J167" s="55"/>
      <c r="K167" s="55"/>
      <c r="L167" s="55"/>
      <c r="M167" s="55"/>
      <c r="N167" s="55"/>
      <c r="O167" s="11"/>
    </row>
    <row r="168" spans="1:15" s="8" customFormat="1" x14ac:dyDescent="0.25">
      <c r="A168" s="17"/>
      <c r="B168" s="22"/>
      <c r="C168" s="49"/>
      <c r="D168" s="77"/>
      <c r="E168" s="55"/>
      <c r="F168" s="55"/>
      <c r="G168" s="55"/>
      <c r="H168" s="55"/>
      <c r="I168" s="55"/>
      <c r="J168" s="55"/>
      <c r="K168" s="55"/>
      <c r="L168" s="55"/>
      <c r="M168" s="55"/>
      <c r="N168" s="55"/>
      <c r="O168" s="11"/>
    </row>
    <row r="169" spans="1:15" s="8" customFormat="1" x14ac:dyDescent="0.25">
      <c r="A169" s="17"/>
      <c r="B169" s="22"/>
      <c r="C169" s="49"/>
      <c r="D169" s="77"/>
      <c r="E169" s="55"/>
      <c r="F169" s="55"/>
      <c r="G169" s="55"/>
      <c r="H169" s="55"/>
      <c r="I169" s="55"/>
      <c r="J169" s="55"/>
      <c r="K169" s="55"/>
      <c r="L169" s="55"/>
      <c r="M169" s="55"/>
      <c r="N169" s="55"/>
      <c r="O169" s="11"/>
    </row>
    <row r="170" spans="1:15" s="8" customFormat="1" x14ac:dyDescent="0.25">
      <c r="A170" s="17"/>
      <c r="B170" s="22"/>
      <c r="C170" s="49"/>
      <c r="D170" s="77"/>
      <c r="E170" s="55"/>
      <c r="F170" s="55"/>
      <c r="G170" s="55"/>
      <c r="H170" s="55"/>
      <c r="I170" s="55"/>
      <c r="J170" s="55"/>
      <c r="K170" s="55"/>
      <c r="L170" s="55"/>
      <c r="M170" s="55"/>
      <c r="N170" s="55"/>
      <c r="O170" s="11"/>
    </row>
    <row r="171" spans="1:15" s="8" customFormat="1" x14ac:dyDescent="0.25">
      <c r="A171" s="17"/>
      <c r="B171" s="22"/>
      <c r="C171" s="49"/>
      <c r="D171" s="77"/>
      <c r="E171" s="55"/>
      <c r="F171" s="55"/>
      <c r="G171" s="55"/>
      <c r="H171" s="55"/>
      <c r="I171" s="55"/>
      <c r="J171" s="55"/>
      <c r="K171" s="55"/>
      <c r="L171" s="55"/>
      <c r="M171" s="55"/>
      <c r="N171" s="55"/>
      <c r="O171" s="11"/>
    </row>
    <row r="172" spans="1:15" s="8" customFormat="1" x14ac:dyDescent="0.25">
      <c r="A172" s="17"/>
      <c r="B172" s="22"/>
      <c r="C172" s="49"/>
      <c r="D172" s="77"/>
      <c r="E172" s="55"/>
      <c r="F172" s="55"/>
      <c r="G172" s="55"/>
      <c r="H172" s="55"/>
      <c r="I172" s="55"/>
      <c r="J172" s="55"/>
      <c r="K172" s="55"/>
      <c r="L172" s="55"/>
      <c r="M172" s="55"/>
      <c r="N172" s="55"/>
      <c r="O172" s="11"/>
    </row>
    <row r="173" spans="1:15" s="8" customFormat="1" x14ac:dyDescent="0.25">
      <c r="A173" s="17"/>
      <c r="B173" s="22"/>
      <c r="C173" s="49"/>
      <c r="D173" s="77"/>
      <c r="E173" s="55"/>
      <c r="F173" s="55"/>
      <c r="G173" s="55"/>
      <c r="H173" s="55"/>
      <c r="I173" s="55"/>
      <c r="J173" s="55"/>
      <c r="K173" s="55"/>
      <c r="L173" s="55"/>
      <c r="M173" s="55"/>
      <c r="N173" s="55"/>
      <c r="O173" s="11"/>
    </row>
    <row r="174" spans="1:15" s="8" customFormat="1" x14ac:dyDescent="0.25">
      <c r="A174" s="17"/>
      <c r="B174" s="22"/>
      <c r="C174" s="49"/>
      <c r="D174" s="77"/>
      <c r="E174" s="55"/>
      <c r="F174" s="55"/>
      <c r="G174" s="55"/>
      <c r="H174" s="55"/>
      <c r="I174" s="55"/>
      <c r="J174" s="55"/>
      <c r="K174" s="55"/>
      <c r="L174" s="55"/>
      <c r="M174" s="55"/>
      <c r="N174" s="55"/>
      <c r="O174" s="11"/>
    </row>
    <row r="175" spans="1:15" s="8" customFormat="1" x14ac:dyDescent="0.25">
      <c r="A175" s="17"/>
      <c r="B175" s="22"/>
      <c r="C175" s="49"/>
      <c r="D175" s="77"/>
      <c r="E175" s="55"/>
      <c r="F175" s="55"/>
      <c r="G175" s="55"/>
      <c r="H175" s="55"/>
      <c r="I175" s="55"/>
      <c r="J175" s="55"/>
      <c r="K175" s="55"/>
      <c r="L175" s="55"/>
      <c r="M175" s="55"/>
      <c r="N175" s="55"/>
      <c r="O175" s="11"/>
    </row>
    <row r="176" spans="1:15" s="8" customFormat="1" x14ac:dyDescent="0.25">
      <c r="A176" s="17"/>
      <c r="B176" s="22"/>
      <c r="C176" s="49"/>
      <c r="D176" s="77"/>
      <c r="E176" s="55"/>
      <c r="F176" s="55"/>
      <c r="G176" s="55"/>
      <c r="H176" s="55"/>
      <c r="I176" s="55"/>
      <c r="J176" s="55"/>
      <c r="K176" s="55"/>
      <c r="L176" s="55"/>
      <c r="M176" s="55"/>
      <c r="N176" s="55"/>
      <c r="O176" s="11"/>
    </row>
    <row r="177" spans="1:15" s="8" customFormat="1" x14ac:dyDescent="0.25">
      <c r="A177" s="17"/>
      <c r="B177" s="22"/>
      <c r="C177" s="49"/>
      <c r="D177" s="77"/>
      <c r="E177" s="55"/>
      <c r="F177" s="55"/>
      <c r="G177" s="55"/>
      <c r="H177" s="55"/>
      <c r="I177" s="55"/>
      <c r="J177" s="55"/>
      <c r="K177" s="55"/>
      <c r="L177" s="55"/>
      <c r="M177" s="55"/>
      <c r="N177" s="55"/>
      <c r="O177" s="11"/>
    </row>
    <row r="178" spans="1:15" s="8" customFormat="1" x14ac:dyDescent="0.25">
      <c r="A178" s="17"/>
      <c r="B178" s="22"/>
      <c r="C178" s="49"/>
      <c r="D178" s="77"/>
      <c r="E178" s="55"/>
      <c r="F178" s="55"/>
      <c r="G178" s="55"/>
      <c r="H178" s="55"/>
      <c r="I178" s="55"/>
      <c r="J178" s="55"/>
      <c r="K178" s="55"/>
      <c r="L178" s="55"/>
      <c r="M178" s="55"/>
      <c r="N178" s="55"/>
      <c r="O178" s="11"/>
    </row>
    <row r="179" spans="1:15" s="8" customFormat="1" x14ac:dyDescent="0.25">
      <c r="A179" s="17"/>
      <c r="B179" s="22"/>
      <c r="C179" s="49"/>
      <c r="D179" s="77"/>
      <c r="E179" s="55"/>
      <c r="F179" s="55"/>
      <c r="G179" s="55"/>
      <c r="H179" s="55"/>
      <c r="I179" s="55"/>
      <c r="J179" s="55"/>
      <c r="K179" s="55"/>
      <c r="L179" s="55"/>
      <c r="M179" s="55"/>
      <c r="N179" s="55"/>
      <c r="O179" s="11"/>
    </row>
    <row r="180" spans="1:15" s="8" customFormat="1" x14ac:dyDescent="0.25">
      <c r="A180" s="17"/>
      <c r="B180" s="22"/>
      <c r="C180" s="49"/>
      <c r="D180" s="77"/>
      <c r="E180" s="55"/>
      <c r="F180" s="55"/>
      <c r="G180" s="55"/>
      <c r="H180" s="55"/>
      <c r="I180" s="55"/>
      <c r="J180" s="55"/>
      <c r="K180" s="55"/>
      <c r="L180" s="55"/>
      <c r="M180" s="55"/>
      <c r="N180" s="55"/>
      <c r="O180" s="11"/>
    </row>
    <row r="181" spans="1:15" s="8" customFormat="1" x14ac:dyDescent="0.25">
      <c r="A181" s="17"/>
      <c r="B181" s="22"/>
      <c r="C181" s="49"/>
      <c r="D181" s="77"/>
      <c r="E181" s="55"/>
      <c r="F181" s="55"/>
      <c r="G181" s="55"/>
      <c r="H181" s="55"/>
      <c r="I181" s="55"/>
      <c r="J181" s="55"/>
      <c r="K181" s="55"/>
      <c r="L181" s="55"/>
      <c r="M181" s="55"/>
      <c r="N181" s="55"/>
      <c r="O181" s="11"/>
    </row>
    <row r="182" spans="1:15" s="8" customFormat="1" x14ac:dyDescent="0.25">
      <c r="A182" s="17"/>
      <c r="B182" s="22"/>
      <c r="C182" s="49"/>
      <c r="D182" s="77"/>
      <c r="E182" s="55"/>
      <c r="F182" s="55"/>
      <c r="G182" s="55"/>
      <c r="H182" s="55"/>
      <c r="I182" s="55"/>
      <c r="J182" s="55"/>
      <c r="K182" s="55"/>
      <c r="L182" s="55"/>
      <c r="M182" s="55"/>
      <c r="N182" s="55"/>
      <c r="O182" s="11"/>
    </row>
    <row r="183" spans="1:15" s="8" customFormat="1" x14ac:dyDescent="0.25">
      <c r="A183" s="17"/>
      <c r="B183" s="22"/>
      <c r="C183" s="49"/>
      <c r="D183" s="77"/>
      <c r="E183" s="55"/>
      <c r="F183" s="55"/>
      <c r="G183" s="55"/>
      <c r="H183" s="55"/>
      <c r="I183" s="55"/>
      <c r="J183" s="55"/>
      <c r="K183" s="55"/>
      <c r="L183" s="55"/>
      <c r="M183" s="55"/>
      <c r="N183" s="55"/>
      <c r="O183" s="11"/>
    </row>
    <row r="184" spans="1:15" s="8" customFormat="1" x14ac:dyDescent="0.25">
      <c r="A184" s="17"/>
      <c r="B184" s="22"/>
      <c r="C184" s="49"/>
      <c r="D184" s="77"/>
      <c r="E184" s="55"/>
      <c r="F184" s="55"/>
      <c r="G184" s="55"/>
      <c r="H184" s="55"/>
      <c r="I184" s="55"/>
      <c r="J184" s="55"/>
      <c r="K184" s="55"/>
      <c r="L184" s="55"/>
      <c r="M184" s="55"/>
      <c r="N184" s="55"/>
      <c r="O184" s="11"/>
    </row>
    <row r="185" spans="1:15" s="8" customFormat="1" x14ac:dyDescent="0.25">
      <c r="A185" s="17"/>
      <c r="B185" s="22"/>
      <c r="C185" s="49"/>
      <c r="D185" s="77"/>
      <c r="E185" s="55"/>
      <c r="F185" s="55"/>
      <c r="G185" s="55"/>
      <c r="H185" s="55"/>
      <c r="I185" s="55"/>
      <c r="J185" s="55"/>
      <c r="K185" s="55"/>
      <c r="L185" s="55"/>
      <c r="M185" s="55"/>
      <c r="N185" s="55"/>
      <c r="O185" s="11"/>
    </row>
    <row r="186" spans="1:15" s="8" customFormat="1" x14ac:dyDescent="0.25">
      <c r="A186" s="17"/>
      <c r="B186" s="22"/>
      <c r="C186" s="49"/>
      <c r="D186" s="77"/>
      <c r="E186" s="55"/>
      <c r="F186" s="55"/>
      <c r="G186" s="55"/>
      <c r="H186" s="55"/>
      <c r="I186" s="55"/>
      <c r="J186" s="55"/>
      <c r="K186" s="55"/>
      <c r="L186" s="55"/>
      <c r="M186" s="55"/>
      <c r="N186" s="55"/>
      <c r="O186" s="11"/>
    </row>
    <row r="187" spans="1:15" s="8" customFormat="1" x14ac:dyDescent="0.25">
      <c r="A187" s="17"/>
      <c r="B187" s="22"/>
      <c r="C187" s="49"/>
      <c r="D187" s="77"/>
      <c r="E187" s="55"/>
      <c r="F187" s="55"/>
      <c r="G187" s="55"/>
      <c r="H187" s="55"/>
      <c r="I187" s="55"/>
      <c r="J187" s="55"/>
      <c r="K187" s="55"/>
      <c r="L187" s="55"/>
      <c r="M187" s="55"/>
      <c r="N187" s="55"/>
      <c r="O187" s="11"/>
    </row>
    <row r="188" spans="1:15" s="8" customFormat="1" x14ac:dyDescent="0.25">
      <c r="A188" s="17"/>
      <c r="B188" s="22"/>
      <c r="C188" s="49"/>
      <c r="D188" s="77"/>
      <c r="E188" s="55"/>
      <c r="F188" s="55"/>
      <c r="G188" s="55"/>
      <c r="H188" s="55"/>
      <c r="I188" s="55"/>
      <c r="J188" s="55"/>
      <c r="K188" s="55"/>
      <c r="L188" s="55"/>
      <c r="M188" s="55"/>
      <c r="N188" s="55"/>
      <c r="O188" s="11"/>
    </row>
    <row r="189" spans="1:15" s="8" customFormat="1" x14ac:dyDescent="0.25">
      <c r="A189" s="17"/>
      <c r="B189" s="22"/>
      <c r="C189" s="49"/>
      <c r="D189" s="77"/>
      <c r="E189" s="55"/>
      <c r="F189" s="55"/>
      <c r="G189" s="55"/>
      <c r="H189" s="55"/>
      <c r="I189" s="55"/>
      <c r="J189" s="55"/>
      <c r="K189" s="55"/>
      <c r="L189" s="55"/>
      <c r="M189" s="55"/>
      <c r="N189" s="55"/>
      <c r="O189" s="11"/>
    </row>
    <row r="190" spans="1:15" s="8" customFormat="1" x14ac:dyDescent="0.25">
      <c r="A190" s="17"/>
      <c r="B190" s="22"/>
      <c r="C190" s="49"/>
      <c r="D190" s="77"/>
      <c r="E190" s="55"/>
      <c r="F190" s="55"/>
      <c r="G190" s="55"/>
      <c r="H190" s="55"/>
      <c r="I190" s="55"/>
      <c r="J190" s="55"/>
      <c r="K190" s="55"/>
      <c r="L190" s="55"/>
      <c r="M190" s="55"/>
      <c r="N190" s="55"/>
      <c r="O190" s="11"/>
    </row>
    <row r="191" spans="1:15" s="8" customFormat="1" x14ac:dyDescent="0.25">
      <c r="A191" s="17"/>
      <c r="B191" s="22"/>
      <c r="C191" s="49"/>
      <c r="D191" s="77"/>
      <c r="E191" s="55"/>
      <c r="F191" s="55"/>
      <c r="G191" s="55"/>
      <c r="H191" s="55"/>
      <c r="I191" s="55"/>
      <c r="J191" s="55"/>
      <c r="K191" s="55"/>
      <c r="L191" s="55"/>
      <c r="M191" s="55"/>
      <c r="N191" s="55"/>
      <c r="O191" s="11"/>
    </row>
    <row r="192" spans="1:15" s="8" customFormat="1" x14ac:dyDescent="0.25">
      <c r="A192" s="17"/>
      <c r="B192" s="22"/>
      <c r="C192" s="49"/>
      <c r="D192" s="77"/>
      <c r="E192" s="55"/>
      <c r="F192" s="55"/>
      <c r="G192" s="55"/>
      <c r="H192" s="55"/>
      <c r="I192" s="55"/>
      <c r="J192" s="55"/>
      <c r="K192" s="55"/>
      <c r="L192" s="55"/>
      <c r="M192" s="55"/>
      <c r="N192" s="55"/>
      <c r="O192" s="11"/>
    </row>
    <row r="193" spans="1:15" s="8" customFormat="1" x14ac:dyDescent="0.25">
      <c r="A193" s="17"/>
      <c r="B193" s="22"/>
      <c r="C193" s="49"/>
      <c r="D193" s="77"/>
      <c r="E193" s="55"/>
      <c r="F193" s="55"/>
      <c r="G193" s="55"/>
      <c r="H193" s="55"/>
      <c r="I193" s="55"/>
      <c r="J193" s="55"/>
      <c r="K193" s="55"/>
      <c r="L193" s="55"/>
      <c r="M193" s="55"/>
      <c r="N193" s="55"/>
      <c r="O193" s="11"/>
    </row>
    <row r="194" spans="1:15" s="8" customFormat="1" x14ac:dyDescent="0.25">
      <c r="A194" s="17"/>
      <c r="B194" s="22"/>
      <c r="C194" s="49"/>
      <c r="D194" s="77"/>
      <c r="E194" s="55"/>
      <c r="F194" s="55"/>
      <c r="G194" s="55"/>
      <c r="H194" s="55"/>
      <c r="I194" s="55"/>
      <c r="J194" s="55"/>
      <c r="K194" s="55"/>
      <c r="L194" s="55"/>
      <c r="M194" s="55"/>
      <c r="N194" s="55"/>
      <c r="O194" s="11"/>
    </row>
    <row r="195" spans="1:15" s="8" customFormat="1" x14ac:dyDescent="0.25">
      <c r="A195" s="17"/>
      <c r="B195" s="22"/>
      <c r="C195" s="49"/>
      <c r="D195" s="77"/>
      <c r="E195" s="55"/>
      <c r="F195" s="55"/>
      <c r="G195" s="55"/>
      <c r="H195" s="55"/>
      <c r="I195" s="55"/>
      <c r="J195" s="55"/>
      <c r="K195" s="55"/>
      <c r="L195" s="55"/>
      <c r="M195" s="55"/>
      <c r="N195" s="55"/>
      <c r="O195" s="11"/>
    </row>
    <row r="196" spans="1:15" s="8" customFormat="1" x14ac:dyDescent="0.25">
      <c r="A196" s="17"/>
      <c r="B196" s="22"/>
      <c r="C196" s="49"/>
      <c r="D196" s="77"/>
      <c r="E196" s="55"/>
      <c r="F196" s="55"/>
      <c r="G196" s="55"/>
      <c r="H196" s="55"/>
      <c r="I196" s="55"/>
      <c r="J196" s="55"/>
      <c r="K196" s="55"/>
      <c r="L196" s="55"/>
      <c r="M196" s="55"/>
      <c r="N196" s="55"/>
      <c r="O196" s="11"/>
    </row>
    <row r="197" spans="1:15" s="8" customFormat="1" x14ac:dyDescent="0.25">
      <c r="A197" s="17"/>
      <c r="B197" s="22"/>
      <c r="C197" s="49"/>
      <c r="D197" s="77"/>
      <c r="E197" s="55"/>
      <c r="F197" s="55"/>
      <c r="G197" s="55"/>
      <c r="H197" s="55"/>
      <c r="I197" s="55"/>
      <c r="J197" s="55"/>
      <c r="K197" s="55"/>
      <c r="L197" s="55"/>
      <c r="M197" s="55"/>
      <c r="N197" s="55"/>
      <c r="O197" s="11"/>
    </row>
    <row r="198" spans="1:15" s="8" customFormat="1" x14ac:dyDescent="0.25">
      <c r="A198" s="17"/>
      <c r="B198" s="22"/>
      <c r="C198" s="49"/>
      <c r="D198" s="77"/>
      <c r="E198" s="55"/>
      <c r="F198" s="55"/>
      <c r="G198" s="55"/>
      <c r="H198" s="55"/>
      <c r="I198" s="55"/>
      <c r="J198" s="55"/>
      <c r="K198" s="55"/>
      <c r="L198" s="55"/>
      <c r="M198" s="55"/>
      <c r="N198" s="55"/>
      <c r="O198" s="11"/>
    </row>
    <row r="199" spans="1:15" s="8" customFormat="1" x14ac:dyDescent="0.25">
      <c r="A199" s="17"/>
      <c r="B199" s="22"/>
      <c r="C199" s="49"/>
      <c r="D199" s="77"/>
      <c r="E199" s="55"/>
      <c r="F199" s="55"/>
      <c r="G199" s="55"/>
      <c r="H199" s="55"/>
      <c r="I199" s="55"/>
      <c r="J199" s="55"/>
      <c r="K199" s="55"/>
      <c r="L199" s="55"/>
      <c r="M199" s="55"/>
      <c r="N199" s="55"/>
      <c r="O199" s="11"/>
    </row>
    <row r="200" spans="1:15" s="8" customFormat="1" x14ac:dyDescent="0.25">
      <c r="A200" s="17"/>
      <c r="B200" s="22"/>
      <c r="C200" s="49"/>
      <c r="D200" s="77"/>
      <c r="E200" s="55"/>
      <c r="F200" s="55"/>
      <c r="G200" s="55"/>
      <c r="H200" s="55"/>
      <c r="I200" s="55"/>
      <c r="J200" s="55"/>
      <c r="K200" s="55"/>
      <c r="L200" s="55"/>
      <c r="M200" s="55"/>
      <c r="N200" s="55"/>
      <c r="O200" s="11"/>
    </row>
    <row r="201" spans="1:15" s="8" customFormat="1" x14ac:dyDescent="0.25">
      <c r="A201" s="17"/>
      <c r="B201" s="22"/>
      <c r="C201" s="49"/>
      <c r="D201" s="77"/>
      <c r="E201" s="55"/>
      <c r="F201" s="55"/>
      <c r="G201" s="55"/>
      <c r="H201" s="55"/>
      <c r="I201" s="55"/>
      <c r="J201" s="55"/>
      <c r="K201" s="55"/>
      <c r="L201" s="55"/>
      <c r="M201" s="55"/>
      <c r="N201" s="55"/>
      <c r="O201" s="11"/>
    </row>
    <row r="202" spans="1:15" s="8" customFormat="1" x14ac:dyDescent="0.25">
      <c r="A202" s="17"/>
      <c r="B202" s="22"/>
      <c r="C202" s="49"/>
      <c r="D202" s="77"/>
      <c r="E202" s="55"/>
      <c r="F202" s="55"/>
      <c r="G202" s="55"/>
      <c r="H202" s="55"/>
      <c r="I202" s="55"/>
      <c r="J202" s="55"/>
      <c r="K202" s="55"/>
      <c r="L202" s="55"/>
      <c r="M202" s="55"/>
      <c r="N202" s="55"/>
      <c r="O202" s="11"/>
    </row>
    <row r="203" spans="1:15" s="8" customFormat="1" x14ac:dyDescent="0.25">
      <c r="A203" s="17"/>
      <c r="B203" s="22"/>
      <c r="C203" s="49"/>
      <c r="D203" s="77"/>
      <c r="E203" s="55"/>
      <c r="F203" s="55"/>
      <c r="G203" s="55"/>
      <c r="H203" s="55"/>
      <c r="I203" s="55"/>
      <c r="J203" s="55"/>
      <c r="K203" s="55"/>
      <c r="L203" s="55"/>
      <c r="M203" s="55"/>
      <c r="N203" s="55"/>
      <c r="O203" s="11"/>
    </row>
    <row r="204" spans="1:15" s="8" customFormat="1" x14ac:dyDescent="0.25">
      <c r="A204" s="17"/>
      <c r="B204" s="22"/>
      <c r="C204" s="49"/>
      <c r="D204" s="77"/>
      <c r="E204" s="55"/>
      <c r="F204" s="55"/>
      <c r="G204" s="55"/>
      <c r="H204" s="55"/>
      <c r="I204" s="55"/>
      <c r="J204" s="55"/>
      <c r="K204" s="55"/>
      <c r="L204" s="55"/>
      <c r="M204" s="55"/>
      <c r="N204" s="55"/>
      <c r="O204" s="11"/>
    </row>
    <row r="205" spans="1:15" s="8" customFormat="1" x14ac:dyDescent="0.25">
      <c r="A205" s="17"/>
      <c r="B205" s="22"/>
      <c r="C205" s="49"/>
      <c r="D205" s="77"/>
      <c r="E205" s="55"/>
      <c r="F205" s="55"/>
      <c r="G205" s="55"/>
      <c r="H205" s="55"/>
      <c r="I205" s="55"/>
      <c r="J205" s="55"/>
      <c r="K205" s="55"/>
      <c r="L205" s="55"/>
      <c r="M205" s="55"/>
      <c r="N205" s="55"/>
      <c r="O205" s="11"/>
    </row>
    <row r="206" spans="1:15" s="8" customFormat="1" x14ac:dyDescent="0.25">
      <c r="A206" s="17"/>
      <c r="B206" s="22"/>
      <c r="C206" s="49"/>
      <c r="D206" s="77"/>
      <c r="E206" s="55"/>
      <c r="F206" s="55"/>
      <c r="G206" s="55"/>
      <c r="H206" s="55"/>
      <c r="I206" s="55"/>
      <c r="J206" s="55"/>
      <c r="K206" s="55"/>
      <c r="L206" s="55"/>
      <c r="M206" s="55"/>
      <c r="N206" s="55"/>
      <c r="O206" s="11"/>
    </row>
    <row r="207" spans="1:15" s="8" customFormat="1" x14ac:dyDescent="0.25">
      <c r="A207" s="17"/>
      <c r="B207" s="22"/>
      <c r="C207" s="49"/>
      <c r="D207" s="77"/>
      <c r="E207" s="55"/>
      <c r="F207" s="55"/>
      <c r="G207" s="55"/>
      <c r="H207" s="55"/>
      <c r="I207" s="55"/>
      <c r="J207" s="55"/>
      <c r="K207" s="55"/>
      <c r="L207" s="55"/>
      <c r="M207" s="55"/>
      <c r="N207" s="55"/>
      <c r="O207" s="11"/>
    </row>
    <row r="208" spans="1:15" s="8" customFormat="1" x14ac:dyDescent="0.25">
      <c r="A208" s="17"/>
      <c r="B208" s="22"/>
      <c r="C208" s="49"/>
      <c r="D208" s="77"/>
      <c r="E208" s="55"/>
      <c r="F208" s="55"/>
      <c r="G208" s="55"/>
      <c r="H208" s="55"/>
      <c r="I208" s="55"/>
      <c r="J208" s="55"/>
      <c r="K208" s="55"/>
      <c r="L208" s="55"/>
      <c r="M208" s="55"/>
      <c r="N208" s="55"/>
      <c r="O208" s="11"/>
    </row>
    <row r="209" spans="1:15" s="8" customFormat="1" x14ac:dyDescent="0.25">
      <c r="A209" s="17"/>
      <c r="B209" s="22"/>
      <c r="C209" s="49"/>
      <c r="D209" s="77"/>
      <c r="E209" s="55"/>
      <c r="F209" s="55"/>
      <c r="G209" s="55"/>
      <c r="H209" s="55"/>
      <c r="I209" s="55"/>
      <c r="J209" s="55"/>
      <c r="K209" s="55"/>
      <c r="L209" s="55"/>
      <c r="M209" s="55"/>
      <c r="N209" s="55"/>
      <c r="O209" s="11"/>
    </row>
    <row r="210" spans="1:15" s="8" customFormat="1" x14ac:dyDescent="0.25">
      <c r="A210" s="17"/>
      <c r="B210" s="22"/>
      <c r="C210" s="49"/>
      <c r="D210" s="77"/>
      <c r="E210" s="55"/>
      <c r="F210" s="55"/>
      <c r="G210" s="55"/>
      <c r="H210" s="55"/>
      <c r="I210" s="55"/>
      <c r="J210" s="55"/>
      <c r="K210" s="55"/>
      <c r="L210" s="55"/>
      <c r="M210" s="55"/>
      <c r="N210" s="55"/>
      <c r="O210" s="11"/>
    </row>
    <row r="211" spans="1:15" s="8" customFormat="1" x14ac:dyDescent="0.25">
      <c r="A211" s="17"/>
      <c r="B211" s="22"/>
      <c r="C211" s="49"/>
      <c r="D211" s="77"/>
      <c r="E211" s="55"/>
      <c r="F211" s="55"/>
      <c r="G211" s="55"/>
      <c r="H211" s="55"/>
      <c r="I211" s="55"/>
      <c r="J211" s="55"/>
      <c r="K211" s="55"/>
      <c r="L211" s="55"/>
      <c r="M211" s="55"/>
      <c r="N211" s="55"/>
      <c r="O211" s="11"/>
    </row>
    <row r="212" spans="1:15" s="8" customFormat="1" x14ac:dyDescent="0.25">
      <c r="A212" s="17"/>
      <c r="B212" s="22"/>
      <c r="C212" s="49"/>
      <c r="D212" s="77"/>
      <c r="E212" s="55"/>
      <c r="F212" s="55"/>
      <c r="G212" s="55"/>
      <c r="H212" s="55"/>
      <c r="I212" s="55"/>
      <c r="J212" s="55"/>
      <c r="K212" s="55"/>
      <c r="L212" s="55"/>
      <c r="M212" s="55"/>
      <c r="N212" s="55"/>
      <c r="O212" s="11"/>
    </row>
    <row r="213" spans="1:15" s="8" customFormat="1" x14ac:dyDescent="0.25">
      <c r="A213" s="17"/>
      <c r="B213" s="22"/>
      <c r="C213" s="49"/>
      <c r="D213" s="77"/>
      <c r="E213" s="55"/>
      <c r="F213" s="55"/>
      <c r="G213" s="55"/>
      <c r="H213" s="55"/>
      <c r="I213" s="55"/>
      <c r="J213" s="55"/>
      <c r="K213" s="55"/>
      <c r="L213" s="55"/>
      <c r="M213" s="55"/>
      <c r="N213" s="55"/>
      <c r="O213" s="11"/>
    </row>
    <row r="214" spans="1:15" s="8" customFormat="1" x14ac:dyDescent="0.25">
      <c r="A214" s="17"/>
      <c r="B214" s="22"/>
      <c r="C214" s="49"/>
      <c r="D214" s="77"/>
      <c r="E214" s="55"/>
      <c r="F214" s="55"/>
      <c r="G214" s="55"/>
      <c r="H214" s="55"/>
      <c r="I214" s="55"/>
      <c r="J214" s="55"/>
      <c r="K214" s="55"/>
      <c r="L214" s="55"/>
      <c r="M214" s="55"/>
      <c r="N214" s="55"/>
      <c r="O214" s="11"/>
    </row>
    <row r="215" spans="1:15" s="8" customFormat="1" x14ac:dyDescent="0.25">
      <c r="A215" s="17"/>
      <c r="B215" s="22"/>
      <c r="C215" s="49"/>
      <c r="D215" s="77"/>
      <c r="E215" s="55"/>
      <c r="F215" s="55"/>
      <c r="G215" s="55"/>
      <c r="H215" s="55"/>
      <c r="I215" s="55"/>
      <c r="J215" s="55"/>
      <c r="K215" s="55"/>
      <c r="L215" s="55"/>
      <c r="M215" s="55"/>
      <c r="N215" s="55"/>
      <c r="O215" s="11"/>
    </row>
    <row r="216" spans="1:15" s="8" customFormat="1" x14ac:dyDescent="0.25">
      <c r="A216" s="17"/>
      <c r="B216" s="22"/>
      <c r="C216" s="49"/>
      <c r="D216" s="77"/>
      <c r="E216" s="55"/>
      <c r="F216" s="55"/>
      <c r="G216" s="55"/>
      <c r="H216" s="55"/>
      <c r="I216" s="55"/>
      <c r="J216" s="55"/>
      <c r="K216" s="55"/>
      <c r="L216" s="55"/>
      <c r="M216" s="55"/>
      <c r="N216" s="55"/>
      <c r="O216" s="11"/>
    </row>
    <row r="217" spans="1:15" s="8" customFormat="1" x14ac:dyDescent="0.25">
      <c r="A217" s="17"/>
      <c r="B217" s="22"/>
      <c r="C217" s="49"/>
      <c r="D217" s="77"/>
      <c r="E217" s="55"/>
      <c r="F217" s="55"/>
      <c r="G217" s="55"/>
      <c r="H217" s="55"/>
      <c r="I217" s="55"/>
      <c r="J217" s="55"/>
      <c r="K217" s="55"/>
      <c r="L217" s="55"/>
      <c r="M217" s="55"/>
      <c r="N217" s="55"/>
      <c r="O217" s="11"/>
    </row>
    <row r="218" spans="1:15" s="8" customFormat="1" x14ac:dyDescent="0.25">
      <c r="A218" s="17"/>
      <c r="B218" s="22"/>
      <c r="C218" s="49"/>
      <c r="D218" s="77"/>
      <c r="E218" s="55"/>
      <c r="F218" s="55"/>
      <c r="G218" s="55"/>
      <c r="H218" s="55"/>
      <c r="I218" s="55"/>
      <c r="J218" s="55"/>
      <c r="K218" s="55"/>
      <c r="L218" s="55"/>
      <c r="M218" s="55"/>
      <c r="N218" s="55"/>
      <c r="O218" s="11"/>
    </row>
    <row r="219" spans="1:15" s="8" customFormat="1" x14ac:dyDescent="0.25">
      <c r="A219" s="17"/>
      <c r="B219" s="22"/>
      <c r="C219" s="49"/>
      <c r="D219" s="77"/>
      <c r="E219" s="55"/>
      <c r="F219" s="55"/>
      <c r="G219" s="55"/>
      <c r="H219" s="55"/>
      <c r="I219" s="55"/>
      <c r="J219" s="55"/>
      <c r="K219" s="55"/>
      <c r="L219" s="55"/>
      <c r="M219" s="55"/>
      <c r="N219" s="55"/>
      <c r="O219" s="11"/>
    </row>
    <row r="220" spans="1:15" s="8" customFormat="1" x14ac:dyDescent="0.25">
      <c r="A220" s="17"/>
      <c r="B220" s="22"/>
      <c r="C220" s="49"/>
      <c r="D220" s="77"/>
      <c r="E220" s="55"/>
      <c r="F220" s="55"/>
      <c r="G220" s="55"/>
      <c r="H220" s="55"/>
      <c r="I220" s="55"/>
      <c r="J220" s="55"/>
      <c r="K220" s="55"/>
      <c r="L220" s="55"/>
      <c r="M220" s="55"/>
      <c r="N220" s="55"/>
      <c r="O220" s="11"/>
    </row>
    <row r="221" spans="1:15" s="8" customFormat="1" x14ac:dyDescent="0.25">
      <c r="A221" s="17"/>
      <c r="B221" s="22"/>
      <c r="C221" s="49"/>
      <c r="D221" s="77"/>
      <c r="E221" s="55"/>
      <c r="F221" s="55"/>
      <c r="G221" s="55"/>
      <c r="H221" s="55"/>
      <c r="I221" s="55"/>
      <c r="J221" s="55"/>
      <c r="K221" s="55"/>
      <c r="L221" s="55"/>
      <c r="M221" s="55"/>
      <c r="N221" s="55"/>
      <c r="O221" s="11"/>
    </row>
    <row r="222" spans="1:15" s="8" customFormat="1" x14ac:dyDescent="0.25">
      <c r="A222" s="17"/>
      <c r="B222" s="22"/>
      <c r="C222" s="49"/>
      <c r="D222" s="77"/>
      <c r="E222" s="55"/>
      <c r="F222" s="55"/>
      <c r="G222" s="55"/>
      <c r="H222" s="55"/>
      <c r="I222" s="55"/>
      <c r="J222" s="55"/>
      <c r="K222" s="55"/>
      <c r="L222" s="55"/>
      <c r="M222" s="55"/>
      <c r="N222" s="55"/>
      <c r="O222" s="11"/>
    </row>
    <row r="223" spans="1:15" s="8" customFormat="1" x14ac:dyDescent="0.25">
      <c r="A223" s="17"/>
      <c r="B223" s="22"/>
      <c r="C223" s="49"/>
      <c r="D223" s="77"/>
      <c r="E223" s="55"/>
      <c r="F223" s="55"/>
      <c r="G223" s="55"/>
      <c r="H223" s="55"/>
      <c r="I223" s="55"/>
      <c r="J223" s="55"/>
      <c r="K223" s="55"/>
      <c r="L223" s="55"/>
      <c r="M223" s="55"/>
      <c r="N223" s="55"/>
      <c r="O223" s="11"/>
    </row>
    <row r="224" spans="1:15" s="8" customFormat="1" x14ac:dyDescent="0.25">
      <c r="A224" s="17"/>
      <c r="B224" s="22"/>
      <c r="C224" s="49"/>
      <c r="D224" s="77"/>
      <c r="E224" s="55"/>
      <c r="F224" s="55"/>
      <c r="G224" s="55"/>
      <c r="H224" s="55"/>
      <c r="I224" s="55"/>
      <c r="J224" s="55"/>
      <c r="K224" s="55"/>
      <c r="L224" s="55"/>
      <c r="M224" s="55"/>
      <c r="N224" s="55"/>
      <c r="O224" s="11"/>
    </row>
    <row r="225" spans="1:15" s="8" customFormat="1" x14ac:dyDescent="0.25">
      <c r="A225" s="17"/>
      <c r="B225" s="22"/>
      <c r="C225" s="49"/>
      <c r="D225" s="77"/>
      <c r="E225" s="55"/>
      <c r="F225" s="55"/>
      <c r="G225" s="55"/>
      <c r="H225" s="55"/>
      <c r="I225" s="55"/>
      <c r="J225" s="55"/>
      <c r="K225" s="55"/>
      <c r="L225" s="55"/>
      <c r="M225" s="55"/>
      <c r="N225" s="55"/>
      <c r="O225" s="11"/>
    </row>
    <row r="226" spans="1:15" s="8" customFormat="1" x14ac:dyDescent="0.25">
      <c r="A226" s="17"/>
      <c r="B226" s="22"/>
      <c r="C226" s="49"/>
      <c r="D226" s="77"/>
      <c r="E226" s="55"/>
      <c r="F226" s="55"/>
      <c r="G226" s="55"/>
      <c r="H226" s="55"/>
      <c r="I226" s="55"/>
      <c r="J226" s="55"/>
      <c r="K226" s="55"/>
      <c r="L226" s="55"/>
      <c r="M226" s="55"/>
      <c r="N226" s="55"/>
      <c r="O226" s="11"/>
    </row>
    <row r="227" spans="1:15" s="8" customFormat="1" x14ac:dyDescent="0.25">
      <c r="A227" s="17"/>
      <c r="B227" s="22"/>
      <c r="C227" s="49"/>
      <c r="D227" s="77"/>
      <c r="E227" s="55"/>
      <c r="F227" s="55"/>
      <c r="G227" s="55"/>
      <c r="H227" s="55"/>
      <c r="I227" s="55"/>
      <c r="J227" s="55"/>
      <c r="K227" s="55"/>
      <c r="L227" s="55"/>
      <c r="M227" s="55"/>
      <c r="N227" s="55"/>
      <c r="O227" s="11"/>
    </row>
    <row r="228" spans="1:15" s="8" customFormat="1" x14ac:dyDescent="0.25">
      <c r="A228" s="17"/>
      <c r="B228" s="22"/>
      <c r="C228" s="49"/>
      <c r="D228" s="77"/>
      <c r="E228" s="55"/>
      <c r="F228" s="55"/>
      <c r="G228" s="55"/>
      <c r="H228" s="55"/>
      <c r="I228" s="55"/>
      <c r="J228" s="55"/>
      <c r="K228" s="55"/>
      <c r="L228" s="55"/>
      <c r="M228" s="55"/>
      <c r="N228" s="55"/>
      <c r="O228" s="11"/>
    </row>
    <row r="229" spans="1:15" s="8" customFormat="1" x14ac:dyDescent="0.25">
      <c r="A229" s="17"/>
      <c r="B229" s="22"/>
      <c r="C229" s="49"/>
      <c r="D229" s="77"/>
      <c r="E229" s="55"/>
      <c r="F229" s="55"/>
      <c r="G229" s="55"/>
      <c r="H229" s="55"/>
      <c r="I229" s="55"/>
      <c r="J229" s="55"/>
      <c r="K229" s="55"/>
      <c r="L229" s="55"/>
      <c r="M229" s="55"/>
      <c r="N229" s="55"/>
      <c r="O229" s="11"/>
    </row>
    <row r="230" spans="1:15" s="8" customFormat="1" x14ac:dyDescent="0.25">
      <c r="A230" s="17"/>
      <c r="B230" s="22"/>
      <c r="C230" s="49"/>
      <c r="D230" s="77"/>
      <c r="E230" s="55"/>
      <c r="F230" s="55"/>
      <c r="G230" s="55"/>
      <c r="H230" s="55"/>
      <c r="I230" s="55"/>
      <c r="J230" s="55"/>
      <c r="K230" s="55"/>
      <c r="L230" s="55"/>
      <c r="M230" s="55"/>
      <c r="N230" s="55"/>
      <c r="O230" s="11"/>
    </row>
    <row r="231" spans="1:15" s="8" customFormat="1" x14ac:dyDescent="0.25">
      <c r="A231" s="17"/>
      <c r="B231" s="22"/>
      <c r="C231" s="49"/>
      <c r="D231" s="77"/>
      <c r="E231" s="55"/>
      <c r="F231" s="55"/>
      <c r="G231" s="55"/>
      <c r="H231" s="55"/>
      <c r="I231" s="55"/>
      <c r="J231" s="55"/>
      <c r="K231" s="55"/>
      <c r="L231" s="55"/>
      <c r="M231" s="55"/>
      <c r="N231" s="55"/>
      <c r="O231" s="11"/>
    </row>
    <row r="232" spans="1:15" s="8" customFormat="1" x14ac:dyDescent="0.25">
      <c r="A232" s="17"/>
      <c r="B232" s="22"/>
      <c r="C232" s="49"/>
      <c r="D232" s="77"/>
      <c r="E232" s="55"/>
      <c r="F232" s="55"/>
      <c r="G232" s="55"/>
      <c r="H232" s="55"/>
      <c r="I232" s="55"/>
      <c r="J232" s="55"/>
      <c r="K232" s="55"/>
      <c r="L232" s="55"/>
      <c r="M232" s="55"/>
      <c r="N232" s="55"/>
      <c r="O232" s="11"/>
    </row>
    <row r="233" spans="1:15" s="8" customFormat="1" x14ac:dyDescent="0.25">
      <c r="A233" s="17"/>
      <c r="B233" s="22"/>
      <c r="C233" s="49"/>
      <c r="D233" s="77"/>
      <c r="E233" s="55"/>
      <c r="F233" s="55"/>
      <c r="G233" s="55"/>
      <c r="H233" s="55"/>
      <c r="I233" s="55"/>
      <c r="J233" s="55"/>
      <c r="K233" s="55"/>
      <c r="L233" s="55"/>
      <c r="M233" s="55"/>
      <c r="N233" s="55"/>
      <c r="O233" s="11"/>
    </row>
    <row r="234" spans="1:15" s="8" customFormat="1" x14ac:dyDescent="0.25">
      <c r="A234" s="17"/>
      <c r="B234" s="22"/>
      <c r="C234" s="49"/>
      <c r="D234" s="77"/>
      <c r="E234" s="55"/>
      <c r="F234" s="55"/>
      <c r="G234" s="55"/>
      <c r="H234" s="55"/>
      <c r="I234" s="55"/>
      <c r="J234" s="55"/>
      <c r="K234" s="55"/>
      <c r="L234" s="55"/>
      <c r="M234" s="55"/>
      <c r="N234" s="55"/>
      <c r="O234" s="11"/>
    </row>
    <row r="235" spans="1:15" s="8" customFormat="1" x14ac:dyDescent="0.25">
      <c r="A235" s="17"/>
      <c r="B235" s="22"/>
      <c r="C235" s="49"/>
      <c r="D235" s="77"/>
      <c r="E235" s="55"/>
      <c r="F235" s="55"/>
      <c r="G235" s="55"/>
      <c r="H235" s="55"/>
      <c r="I235" s="55"/>
      <c r="J235" s="55"/>
      <c r="K235" s="55"/>
      <c r="L235" s="55"/>
      <c r="M235" s="55"/>
      <c r="N235" s="55"/>
      <c r="O235" s="11"/>
    </row>
    <row r="236" spans="1:15" s="8" customFormat="1" x14ac:dyDescent="0.25">
      <c r="A236" s="17"/>
      <c r="B236" s="22"/>
      <c r="C236" s="49"/>
      <c r="D236" s="77"/>
      <c r="E236" s="55"/>
      <c r="F236" s="55"/>
      <c r="G236" s="55"/>
      <c r="H236" s="55"/>
      <c r="I236" s="55"/>
      <c r="J236" s="55"/>
      <c r="K236" s="55"/>
      <c r="L236" s="55"/>
      <c r="M236" s="55"/>
      <c r="N236" s="55"/>
      <c r="O236" s="11"/>
    </row>
    <row r="237" spans="1:15" s="8" customFormat="1" x14ac:dyDescent="0.25">
      <c r="A237" s="17"/>
      <c r="B237" s="22"/>
      <c r="C237" s="49"/>
      <c r="D237" s="77"/>
      <c r="E237" s="55"/>
      <c r="F237" s="55"/>
      <c r="G237" s="55"/>
      <c r="H237" s="55"/>
      <c r="I237" s="55"/>
      <c r="J237" s="55"/>
      <c r="K237" s="55"/>
      <c r="L237" s="55"/>
      <c r="M237" s="55"/>
      <c r="N237" s="55"/>
      <c r="O237" s="11"/>
    </row>
    <row r="238" spans="1:15" s="8" customFormat="1" x14ac:dyDescent="0.25">
      <c r="A238" s="17"/>
      <c r="B238" s="22"/>
      <c r="C238" s="49"/>
      <c r="D238" s="77"/>
      <c r="E238" s="55"/>
      <c r="F238" s="55"/>
      <c r="G238" s="55"/>
      <c r="H238" s="55"/>
      <c r="I238" s="55"/>
      <c r="J238" s="55"/>
      <c r="K238" s="55"/>
      <c r="L238" s="55"/>
      <c r="M238" s="55"/>
      <c r="N238" s="55"/>
      <c r="O238" s="11"/>
    </row>
    <row r="239" spans="1:15" s="8" customFormat="1" x14ac:dyDescent="0.25">
      <c r="A239" s="17"/>
      <c r="B239" s="22"/>
      <c r="C239" s="49"/>
      <c r="D239" s="77"/>
      <c r="E239" s="55"/>
      <c r="F239" s="55"/>
      <c r="G239" s="55"/>
      <c r="H239" s="55"/>
      <c r="I239" s="55"/>
      <c r="J239" s="55"/>
      <c r="K239" s="55"/>
      <c r="L239" s="55"/>
      <c r="M239" s="55"/>
      <c r="N239" s="55"/>
      <c r="O239" s="11"/>
    </row>
    <row r="240" spans="1:15" s="8" customFormat="1" x14ac:dyDescent="0.25">
      <c r="A240" s="17"/>
      <c r="B240" s="22"/>
      <c r="C240" s="49"/>
      <c r="D240" s="77"/>
      <c r="E240" s="55"/>
      <c r="F240" s="55"/>
      <c r="G240" s="55"/>
      <c r="H240" s="55"/>
      <c r="I240" s="55"/>
      <c r="J240" s="55"/>
      <c r="K240" s="55"/>
      <c r="L240" s="55"/>
      <c r="M240" s="55"/>
      <c r="N240" s="55"/>
      <c r="O240" s="11"/>
    </row>
    <row r="241" spans="1:15" s="8" customFormat="1" x14ac:dyDescent="0.25">
      <c r="A241" s="17"/>
      <c r="B241" s="22"/>
      <c r="C241" s="49"/>
      <c r="D241" s="77"/>
      <c r="E241" s="55"/>
      <c r="F241" s="55"/>
      <c r="G241" s="55"/>
      <c r="H241" s="55"/>
      <c r="I241" s="55"/>
      <c r="J241" s="55"/>
      <c r="K241" s="55"/>
      <c r="L241" s="55"/>
      <c r="M241" s="55"/>
      <c r="N241" s="55"/>
      <c r="O241" s="11"/>
    </row>
    <row r="242" spans="1:15" s="8" customFormat="1" x14ac:dyDescent="0.25">
      <c r="A242" s="17"/>
      <c r="B242" s="22"/>
      <c r="C242" s="49"/>
      <c r="D242" s="77"/>
      <c r="E242" s="55"/>
      <c r="F242" s="55"/>
      <c r="G242" s="55"/>
      <c r="H242" s="55"/>
      <c r="I242" s="55"/>
      <c r="J242" s="55"/>
      <c r="K242" s="55"/>
      <c r="L242" s="55"/>
      <c r="M242" s="55"/>
      <c r="N242" s="55"/>
      <c r="O242" s="11"/>
    </row>
    <row r="243" spans="1:15" s="8" customFormat="1" x14ac:dyDescent="0.25">
      <c r="A243" s="17"/>
      <c r="B243" s="22"/>
      <c r="C243" s="49"/>
      <c r="D243" s="77"/>
      <c r="E243" s="55"/>
      <c r="F243" s="55"/>
      <c r="G243" s="55"/>
      <c r="H243" s="55"/>
      <c r="I243" s="55"/>
      <c r="J243" s="55"/>
      <c r="K243" s="55"/>
      <c r="L243" s="55"/>
      <c r="M243" s="55"/>
      <c r="N243" s="55"/>
      <c r="O243" s="11"/>
    </row>
    <row r="244" spans="1:15" s="8" customFormat="1" x14ac:dyDescent="0.25">
      <c r="A244" s="17"/>
      <c r="B244" s="22"/>
      <c r="C244" s="49"/>
      <c r="D244" s="77"/>
      <c r="E244" s="55"/>
      <c r="F244" s="55"/>
      <c r="G244" s="55"/>
      <c r="H244" s="55"/>
      <c r="I244" s="55"/>
      <c r="J244" s="55"/>
      <c r="K244" s="55"/>
      <c r="L244" s="55"/>
      <c r="M244" s="55"/>
      <c r="N244" s="55"/>
      <c r="O244" s="11"/>
    </row>
    <row r="245" spans="1:15" s="8" customFormat="1" x14ac:dyDescent="0.25">
      <c r="A245" s="17"/>
      <c r="B245" s="22"/>
      <c r="C245" s="49"/>
      <c r="D245" s="77"/>
      <c r="E245" s="55"/>
      <c r="F245" s="55"/>
      <c r="G245" s="55"/>
      <c r="H245" s="55"/>
      <c r="I245" s="55"/>
      <c r="J245" s="55"/>
      <c r="K245" s="55"/>
      <c r="L245" s="55"/>
      <c r="M245" s="55"/>
      <c r="N245" s="55"/>
      <c r="O245" s="11"/>
    </row>
    <row r="246" spans="1:15" s="8" customFormat="1" x14ac:dyDescent="0.25">
      <c r="A246" s="17"/>
      <c r="B246" s="22"/>
      <c r="C246" s="49"/>
      <c r="D246" s="77"/>
      <c r="E246" s="55"/>
      <c r="F246" s="55"/>
      <c r="G246" s="55"/>
      <c r="H246" s="55"/>
      <c r="I246" s="55"/>
      <c r="J246" s="55"/>
      <c r="K246" s="55"/>
      <c r="L246" s="55"/>
      <c r="M246" s="55"/>
      <c r="N246" s="55"/>
      <c r="O246" s="11"/>
    </row>
    <row r="247" spans="1:15" s="8" customFormat="1" x14ac:dyDescent="0.25">
      <c r="A247" s="17"/>
      <c r="B247" s="22"/>
      <c r="C247" s="49"/>
      <c r="D247" s="77"/>
      <c r="E247" s="55"/>
      <c r="F247" s="55"/>
      <c r="G247" s="55"/>
      <c r="H247" s="55"/>
      <c r="I247" s="55"/>
      <c r="J247" s="55"/>
      <c r="K247" s="55"/>
      <c r="L247" s="55"/>
      <c r="M247" s="55"/>
      <c r="N247" s="55"/>
      <c r="O247" s="11"/>
    </row>
    <row r="248" spans="1:15" s="8" customFormat="1" x14ac:dyDescent="0.25">
      <c r="A248" s="17"/>
      <c r="B248" s="22"/>
      <c r="C248" s="49"/>
      <c r="D248" s="77"/>
      <c r="E248" s="55"/>
      <c r="F248" s="55"/>
      <c r="G248" s="55"/>
      <c r="H248" s="55"/>
      <c r="I248" s="55"/>
      <c r="J248" s="55"/>
      <c r="K248" s="55"/>
      <c r="L248" s="55"/>
      <c r="M248" s="55"/>
      <c r="N248" s="55"/>
      <c r="O248" s="11"/>
    </row>
    <row r="249" spans="1:15" s="8" customFormat="1" x14ac:dyDescent="0.25">
      <c r="A249" s="17"/>
      <c r="B249" s="22"/>
      <c r="C249" s="49"/>
      <c r="D249" s="77"/>
      <c r="E249" s="55"/>
      <c r="F249" s="55"/>
      <c r="G249" s="55"/>
      <c r="H249" s="55"/>
      <c r="I249" s="55"/>
      <c r="J249" s="55"/>
      <c r="K249" s="55"/>
      <c r="L249" s="55"/>
      <c r="M249" s="55"/>
      <c r="N249" s="55"/>
      <c r="O249" s="11"/>
    </row>
    <row r="250" spans="1:15" s="8" customFormat="1" x14ac:dyDescent="0.25">
      <c r="A250" s="17"/>
      <c r="B250" s="22"/>
      <c r="C250" s="49"/>
      <c r="D250" s="77"/>
      <c r="E250" s="55"/>
      <c r="F250" s="55"/>
      <c r="G250" s="55"/>
      <c r="H250" s="55"/>
      <c r="I250" s="55"/>
      <c r="J250" s="55"/>
      <c r="K250" s="55"/>
      <c r="L250" s="55"/>
      <c r="M250" s="55"/>
      <c r="N250" s="55"/>
      <c r="O250" s="11"/>
    </row>
    <row r="251" spans="1:15" s="8" customFormat="1" x14ac:dyDescent="0.25">
      <c r="A251" s="17"/>
      <c r="B251" s="22"/>
      <c r="C251" s="49"/>
      <c r="D251" s="77"/>
      <c r="E251" s="55"/>
      <c r="F251" s="55"/>
      <c r="G251" s="55"/>
      <c r="H251" s="55"/>
      <c r="I251" s="55"/>
      <c r="J251" s="55"/>
      <c r="K251" s="55"/>
      <c r="L251" s="55"/>
      <c r="M251" s="55"/>
      <c r="N251" s="55"/>
      <c r="O251" s="11"/>
    </row>
    <row r="252" spans="1:15" s="8" customFormat="1" x14ac:dyDescent="0.25">
      <c r="A252" s="17"/>
      <c r="B252" s="22"/>
      <c r="C252" s="49"/>
      <c r="D252" s="77"/>
      <c r="E252" s="55"/>
      <c r="F252" s="55"/>
      <c r="G252" s="55"/>
      <c r="H252" s="55"/>
      <c r="I252" s="55"/>
      <c r="J252" s="55"/>
      <c r="K252" s="55"/>
      <c r="L252" s="55"/>
      <c r="M252" s="55"/>
      <c r="N252" s="55"/>
      <c r="O252" s="11"/>
    </row>
    <row r="253" spans="1:15" s="8" customFormat="1" x14ac:dyDescent="0.25">
      <c r="A253" s="17"/>
      <c r="B253" s="22"/>
      <c r="C253" s="49"/>
      <c r="D253" s="77"/>
      <c r="E253" s="55"/>
      <c r="F253" s="55"/>
      <c r="G253" s="55"/>
      <c r="H253" s="55"/>
      <c r="I253" s="55"/>
      <c r="J253" s="55"/>
      <c r="K253" s="55"/>
      <c r="L253" s="55"/>
      <c r="M253" s="55"/>
      <c r="N253" s="55"/>
      <c r="O253" s="11"/>
    </row>
    <row r="254" spans="1:15" s="8" customFormat="1" x14ac:dyDescent="0.25">
      <c r="A254" s="17"/>
      <c r="B254" s="22"/>
      <c r="C254" s="49"/>
      <c r="D254" s="77"/>
      <c r="E254" s="55"/>
      <c r="F254" s="55"/>
      <c r="G254" s="55"/>
      <c r="H254" s="55"/>
      <c r="I254" s="55"/>
      <c r="J254" s="55"/>
      <c r="K254" s="55"/>
      <c r="L254" s="55"/>
      <c r="M254" s="55"/>
      <c r="N254" s="55"/>
      <c r="O254" s="11"/>
    </row>
    <row r="255" spans="1:15" s="8" customFormat="1" x14ac:dyDescent="0.25">
      <c r="A255" s="17"/>
      <c r="B255" s="22"/>
      <c r="C255" s="49"/>
      <c r="D255" s="77"/>
      <c r="E255" s="55"/>
      <c r="F255" s="55"/>
      <c r="G255" s="55"/>
      <c r="H255" s="55"/>
      <c r="I255" s="55"/>
      <c r="J255" s="55"/>
      <c r="K255" s="55"/>
      <c r="L255" s="55"/>
      <c r="M255" s="55"/>
      <c r="N255" s="55"/>
      <c r="O255" s="11"/>
    </row>
    <row r="256" spans="1:15" s="8" customFormat="1" x14ac:dyDescent="0.25">
      <c r="A256" s="17"/>
      <c r="B256" s="22"/>
      <c r="C256" s="49"/>
      <c r="D256" s="77"/>
      <c r="E256" s="55"/>
      <c r="F256" s="55"/>
      <c r="G256" s="55"/>
      <c r="H256" s="55"/>
      <c r="I256" s="55"/>
      <c r="J256" s="55"/>
      <c r="K256" s="55"/>
      <c r="L256" s="55"/>
      <c r="M256" s="55"/>
      <c r="N256" s="55"/>
      <c r="O256" s="11"/>
    </row>
    <row r="257" spans="1:15" s="8" customFormat="1" x14ac:dyDescent="0.25">
      <c r="A257" s="17"/>
      <c r="B257" s="22"/>
      <c r="C257" s="49"/>
      <c r="D257" s="77"/>
      <c r="E257" s="55"/>
      <c r="F257" s="55"/>
      <c r="G257" s="55"/>
      <c r="H257" s="55"/>
      <c r="I257" s="55"/>
      <c r="J257" s="55"/>
      <c r="K257" s="55"/>
      <c r="L257" s="55"/>
      <c r="M257" s="55"/>
      <c r="N257" s="55"/>
      <c r="O257" s="11"/>
    </row>
    <row r="258" spans="1:15" s="8" customFormat="1" x14ac:dyDescent="0.25">
      <c r="A258" s="17"/>
      <c r="B258" s="22"/>
      <c r="C258" s="49"/>
      <c r="D258" s="77"/>
      <c r="E258" s="55"/>
      <c r="F258" s="55"/>
      <c r="G258" s="55"/>
      <c r="H258" s="55"/>
      <c r="I258" s="55"/>
      <c r="J258" s="55"/>
      <c r="K258" s="55"/>
      <c r="L258" s="55"/>
      <c r="M258" s="55"/>
      <c r="N258" s="55"/>
      <c r="O258" s="11"/>
    </row>
    <row r="259" spans="1:15" s="8" customFormat="1" x14ac:dyDescent="0.25">
      <c r="A259" s="17"/>
      <c r="B259" s="22"/>
      <c r="C259" s="49"/>
      <c r="D259" s="77"/>
      <c r="E259" s="55"/>
      <c r="F259" s="55"/>
      <c r="G259" s="55"/>
      <c r="H259" s="55"/>
      <c r="I259" s="55"/>
      <c r="J259" s="55"/>
      <c r="K259" s="55"/>
      <c r="L259" s="55"/>
      <c r="M259" s="55"/>
      <c r="N259" s="55"/>
      <c r="O259" s="11"/>
    </row>
    <row r="260" spans="1:15" s="8" customFormat="1" x14ac:dyDescent="0.25">
      <c r="A260" s="17"/>
      <c r="B260" s="22"/>
      <c r="C260" s="49"/>
      <c r="D260" s="77"/>
      <c r="E260" s="55"/>
      <c r="F260" s="55"/>
      <c r="G260" s="55"/>
      <c r="H260" s="55"/>
      <c r="I260" s="55"/>
      <c r="J260" s="55"/>
      <c r="K260" s="55"/>
      <c r="L260" s="55"/>
      <c r="M260" s="55"/>
      <c r="N260" s="55"/>
      <c r="O260" s="11"/>
    </row>
    <row r="261" spans="1:15" s="8" customFormat="1" x14ac:dyDescent="0.25">
      <c r="A261" s="17"/>
      <c r="B261" s="22"/>
      <c r="C261" s="49"/>
      <c r="D261" s="77"/>
      <c r="E261" s="55"/>
      <c r="F261" s="55"/>
      <c r="G261" s="55"/>
      <c r="H261" s="55"/>
      <c r="I261" s="55"/>
      <c r="J261" s="55"/>
      <c r="K261" s="55"/>
      <c r="L261" s="55"/>
      <c r="M261" s="55"/>
      <c r="N261" s="55"/>
      <c r="O261" s="11"/>
    </row>
    <row r="262" spans="1:15" s="8" customFormat="1" x14ac:dyDescent="0.25">
      <c r="A262" s="17"/>
      <c r="B262" s="22"/>
      <c r="C262" s="49"/>
      <c r="D262" s="77"/>
      <c r="E262" s="55"/>
      <c r="F262" s="55"/>
      <c r="G262" s="55"/>
      <c r="H262" s="55"/>
      <c r="I262" s="55"/>
      <c r="J262" s="55"/>
      <c r="K262" s="55"/>
      <c r="L262" s="55"/>
      <c r="M262" s="55"/>
      <c r="N262" s="55"/>
      <c r="O262" s="11"/>
    </row>
    <row r="263" spans="1:15" s="8" customFormat="1" x14ac:dyDescent="0.25">
      <c r="A263" s="17"/>
      <c r="B263" s="22"/>
      <c r="C263" s="49"/>
      <c r="D263" s="77"/>
      <c r="E263" s="55"/>
      <c r="F263" s="55"/>
      <c r="G263" s="55"/>
      <c r="H263" s="55"/>
      <c r="I263" s="55"/>
      <c r="J263" s="55"/>
      <c r="K263" s="55"/>
      <c r="L263" s="55"/>
      <c r="M263" s="55"/>
      <c r="N263" s="55"/>
      <c r="O263" s="11"/>
    </row>
    <row r="264" spans="1:15" s="8" customFormat="1" x14ac:dyDescent="0.25">
      <c r="A264" s="17"/>
      <c r="B264" s="22"/>
      <c r="C264" s="49"/>
      <c r="D264" s="77"/>
      <c r="E264" s="55"/>
      <c r="F264" s="55"/>
      <c r="G264" s="55"/>
      <c r="H264" s="55"/>
      <c r="I264" s="55"/>
      <c r="J264" s="55"/>
      <c r="K264" s="55"/>
      <c r="L264" s="55"/>
      <c r="M264" s="55"/>
      <c r="N264" s="55"/>
      <c r="O264" s="11"/>
    </row>
    <row r="265" spans="1:15" s="8" customFormat="1" x14ac:dyDescent="0.25">
      <c r="A265" s="17"/>
      <c r="B265" s="22"/>
      <c r="C265" s="49"/>
      <c r="D265" s="77"/>
      <c r="E265" s="55"/>
      <c r="F265" s="55"/>
      <c r="G265" s="55"/>
      <c r="H265" s="55"/>
      <c r="I265" s="55"/>
      <c r="J265" s="55"/>
      <c r="K265" s="55"/>
      <c r="L265" s="55"/>
      <c r="M265" s="55"/>
      <c r="N265" s="55"/>
      <c r="O265" s="11"/>
    </row>
    <row r="266" spans="1:15" s="8" customFormat="1" x14ac:dyDescent="0.25">
      <c r="A266" s="17"/>
      <c r="B266" s="22"/>
      <c r="C266" s="49"/>
      <c r="D266" s="77"/>
      <c r="E266" s="55"/>
      <c r="F266" s="55"/>
      <c r="G266" s="55"/>
      <c r="H266" s="55"/>
      <c r="I266" s="55"/>
      <c r="J266" s="55"/>
      <c r="K266" s="55"/>
      <c r="L266" s="55"/>
      <c r="M266" s="55"/>
      <c r="N266" s="55"/>
      <c r="O266" s="11"/>
    </row>
    <row r="267" spans="1:15" s="8" customFormat="1" x14ac:dyDescent="0.25">
      <c r="A267" s="17"/>
      <c r="B267" s="22"/>
      <c r="C267" s="49"/>
      <c r="D267" s="77"/>
      <c r="E267" s="55"/>
      <c r="F267" s="55"/>
      <c r="G267" s="55"/>
      <c r="H267" s="55"/>
      <c r="I267" s="55"/>
      <c r="J267" s="55"/>
      <c r="K267" s="55"/>
      <c r="L267" s="55"/>
      <c r="M267" s="55"/>
      <c r="N267" s="55"/>
      <c r="O267" s="11"/>
    </row>
    <row r="268" spans="1:15" s="8" customFormat="1" x14ac:dyDescent="0.25">
      <c r="A268" s="17"/>
      <c r="B268" s="22"/>
      <c r="C268" s="49"/>
      <c r="D268" s="77"/>
      <c r="E268" s="55"/>
      <c r="F268" s="55"/>
      <c r="G268" s="55"/>
      <c r="H268" s="55"/>
      <c r="I268" s="55"/>
      <c r="J268" s="55"/>
      <c r="K268" s="55"/>
      <c r="L268" s="55"/>
      <c r="M268" s="55"/>
      <c r="N268" s="55"/>
      <c r="O268" s="11"/>
    </row>
    <row r="269" spans="1:15" s="8" customFormat="1" x14ac:dyDescent="0.25">
      <c r="A269" s="17"/>
      <c r="B269" s="22"/>
      <c r="C269" s="49"/>
      <c r="D269" s="77"/>
      <c r="E269" s="55"/>
      <c r="F269" s="55"/>
      <c r="G269" s="55"/>
      <c r="H269" s="55"/>
      <c r="I269" s="55"/>
      <c r="J269" s="55"/>
      <c r="K269" s="55"/>
      <c r="L269" s="55"/>
      <c r="M269" s="55"/>
      <c r="N269" s="55"/>
      <c r="O269" s="11"/>
    </row>
    <row r="270" spans="1:15" s="8" customFormat="1" x14ac:dyDescent="0.25">
      <c r="A270" s="17"/>
      <c r="B270" s="22"/>
      <c r="C270" s="49"/>
      <c r="D270" s="77"/>
      <c r="E270" s="55"/>
      <c r="F270" s="55"/>
      <c r="G270" s="55"/>
      <c r="H270" s="55"/>
      <c r="I270" s="55"/>
      <c r="J270" s="55"/>
      <c r="K270" s="55"/>
      <c r="L270" s="55"/>
      <c r="M270" s="55"/>
      <c r="N270" s="55"/>
      <c r="O270" s="11"/>
    </row>
    <row r="271" spans="1:15" s="8" customFormat="1" x14ac:dyDescent="0.25">
      <c r="A271" s="17"/>
      <c r="B271" s="22"/>
      <c r="C271" s="49"/>
      <c r="D271" s="77"/>
      <c r="E271" s="55"/>
      <c r="F271" s="55"/>
      <c r="G271" s="55"/>
      <c r="H271" s="55"/>
      <c r="I271" s="55"/>
      <c r="J271" s="55"/>
      <c r="K271" s="55"/>
      <c r="L271" s="55"/>
      <c r="M271" s="55"/>
      <c r="N271" s="55"/>
      <c r="O271" s="11"/>
    </row>
    <row r="272" spans="1:15" s="8" customFormat="1" x14ac:dyDescent="0.25">
      <c r="A272" s="17"/>
      <c r="B272" s="22"/>
      <c r="C272" s="49"/>
      <c r="D272" s="77"/>
      <c r="E272" s="55"/>
      <c r="F272" s="55"/>
      <c r="G272" s="55"/>
      <c r="H272" s="55"/>
      <c r="I272" s="55"/>
      <c r="J272" s="55"/>
      <c r="K272" s="55"/>
      <c r="L272" s="55"/>
      <c r="M272" s="55"/>
      <c r="N272" s="55"/>
      <c r="O272" s="11"/>
    </row>
    <row r="273" spans="1:15" s="8" customFormat="1" x14ac:dyDescent="0.25">
      <c r="A273" s="17"/>
      <c r="B273" s="22"/>
      <c r="C273" s="49"/>
      <c r="D273" s="77"/>
      <c r="E273" s="55"/>
      <c r="F273" s="55"/>
      <c r="G273" s="55"/>
      <c r="H273" s="55"/>
      <c r="I273" s="55"/>
      <c r="J273" s="55"/>
      <c r="K273" s="55"/>
      <c r="L273" s="55"/>
      <c r="M273" s="55"/>
      <c r="N273" s="55"/>
      <c r="O273" s="11"/>
    </row>
    <row r="274" spans="1:15" s="8" customFormat="1" x14ac:dyDescent="0.25">
      <c r="A274" s="17"/>
      <c r="B274" s="22"/>
      <c r="C274" s="49"/>
      <c r="D274" s="77"/>
      <c r="E274" s="55"/>
      <c r="F274" s="55"/>
      <c r="G274" s="55"/>
      <c r="H274" s="55"/>
      <c r="I274" s="55"/>
      <c r="J274" s="55"/>
      <c r="K274" s="55"/>
      <c r="L274" s="55"/>
      <c r="M274" s="55"/>
      <c r="N274" s="55"/>
      <c r="O274" s="11"/>
    </row>
    <row r="275" spans="1:15" s="8" customFormat="1" x14ac:dyDescent="0.25">
      <c r="A275" s="17"/>
      <c r="B275" s="22"/>
      <c r="C275" s="49"/>
      <c r="D275" s="77"/>
      <c r="E275" s="55"/>
      <c r="F275" s="55"/>
      <c r="G275" s="55"/>
      <c r="H275" s="55"/>
      <c r="I275" s="55"/>
      <c r="J275" s="55"/>
      <c r="K275" s="55"/>
      <c r="L275" s="55"/>
      <c r="M275" s="55"/>
      <c r="N275" s="55"/>
      <c r="O275" s="11"/>
    </row>
    <row r="276" spans="1:15" s="8" customFormat="1" x14ac:dyDescent="0.25">
      <c r="A276" s="17"/>
      <c r="B276" s="22"/>
      <c r="C276" s="49"/>
      <c r="D276" s="77"/>
      <c r="E276" s="55"/>
      <c r="F276" s="55"/>
      <c r="G276" s="55"/>
      <c r="H276" s="55"/>
      <c r="I276" s="55"/>
      <c r="J276" s="55"/>
      <c r="K276" s="55"/>
      <c r="L276" s="55"/>
      <c r="M276" s="55"/>
      <c r="N276" s="55"/>
      <c r="O276" s="11"/>
    </row>
    <row r="277" spans="1:15" s="8" customFormat="1" x14ac:dyDescent="0.25">
      <c r="A277" s="17"/>
      <c r="B277" s="22"/>
      <c r="C277" s="49"/>
      <c r="D277" s="77"/>
      <c r="E277" s="55"/>
      <c r="F277" s="55"/>
      <c r="G277" s="55"/>
      <c r="H277" s="55"/>
      <c r="I277" s="55"/>
      <c r="J277" s="55"/>
      <c r="K277" s="55"/>
      <c r="L277" s="55"/>
      <c r="M277" s="55"/>
      <c r="N277" s="55"/>
      <c r="O277" s="11"/>
    </row>
    <row r="278" spans="1:15" s="8" customFormat="1" x14ac:dyDescent="0.25">
      <c r="A278" s="17"/>
      <c r="B278" s="22"/>
      <c r="C278" s="49"/>
      <c r="D278" s="77"/>
      <c r="E278" s="55"/>
      <c r="F278" s="55"/>
      <c r="G278" s="55"/>
      <c r="H278" s="55"/>
      <c r="I278" s="55"/>
      <c r="J278" s="55"/>
      <c r="K278" s="55"/>
      <c r="L278" s="55"/>
      <c r="M278" s="55"/>
      <c r="N278" s="55"/>
      <c r="O278" s="11"/>
    </row>
    <row r="279" spans="1:15" s="8" customFormat="1" x14ac:dyDescent="0.25">
      <c r="A279" s="17"/>
      <c r="B279" s="22"/>
      <c r="C279" s="49"/>
      <c r="D279" s="77"/>
      <c r="E279" s="55"/>
      <c r="F279" s="55"/>
      <c r="G279" s="55"/>
      <c r="H279" s="55"/>
      <c r="I279" s="55"/>
      <c r="J279" s="55"/>
      <c r="K279" s="55"/>
      <c r="L279" s="55"/>
      <c r="M279" s="55"/>
      <c r="N279" s="55"/>
      <c r="O279" s="11"/>
    </row>
    <row r="280" spans="1:15" s="8" customFormat="1" x14ac:dyDescent="0.25">
      <c r="A280" s="17"/>
      <c r="B280" s="22"/>
      <c r="C280" s="49"/>
      <c r="D280" s="77"/>
      <c r="E280" s="55"/>
      <c r="F280" s="55"/>
      <c r="G280" s="55"/>
      <c r="H280" s="55"/>
      <c r="I280" s="55"/>
      <c r="J280" s="55"/>
      <c r="K280" s="55"/>
      <c r="L280" s="55"/>
      <c r="M280" s="55"/>
      <c r="N280" s="55"/>
      <c r="O280" s="11"/>
    </row>
    <row r="281" spans="1:15" s="8" customFormat="1" x14ac:dyDescent="0.25">
      <c r="A281" s="17"/>
      <c r="B281" s="22"/>
      <c r="C281" s="49"/>
      <c r="D281" s="77"/>
      <c r="E281" s="55"/>
      <c r="F281" s="55"/>
      <c r="G281" s="55"/>
      <c r="H281" s="55"/>
      <c r="I281" s="55"/>
      <c r="J281" s="55"/>
      <c r="K281" s="55"/>
      <c r="L281" s="55"/>
      <c r="M281" s="55"/>
      <c r="N281" s="55"/>
      <c r="O281" s="11"/>
    </row>
    <row r="282" spans="1:15" s="8" customFormat="1" x14ac:dyDescent="0.25">
      <c r="A282" s="17"/>
      <c r="B282" s="22"/>
      <c r="C282" s="49"/>
      <c r="D282" s="77"/>
      <c r="E282" s="55"/>
      <c r="F282" s="55"/>
      <c r="G282" s="55"/>
      <c r="H282" s="55"/>
      <c r="I282" s="55"/>
      <c r="J282" s="55"/>
      <c r="K282" s="55"/>
      <c r="L282" s="55"/>
      <c r="M282" s="55"/>
      <c r="N282" s="55"/>
      <c r="O282" s="11"/>
    </row>
    <row r="283" spans="1:15" s="8" customFormat="1" x14ac:dyDescent="0.25">
      <c r="A283" s="17"/>
      <c r="B283" s="22"/>
      <c r="C283" s="49"/>
      <c r="D283" s="77"/>
      <c r="E283" s="55"/>
      <c r="F283" s="55"/>
      <c r="G283" s="55"/>
      <c r="H283" s="55"/>
      <c r="I283" s="55"/>
      <c r="J283" s="55"/>
      <c r="K283" s="55"/>
      <c r="L283" s="55"/>
      <c r="M283" s="55"/>
      <c r="N283" s="55"/>
      <c r="O283" s="11"/>
    </row>
    <row r="284" spans="1:15" s="8" customFormat="1" x14ac:dyDescent="0.25">
      <c r="A284" s="17"/>
      <c r="B284" s="22"/>
      <c r="C284" s="49"/>
      <c r="D284" s="77"/>
      <c r="E284" s="55"/>
      <c r="F284" s="55"/>
      <c r="G284" s="55"/>
      <c r="H284" s="55"/>
      <c r="I284" s="55"/>
      <c r="J284" s="55"/>
      <c r="K284" s="55"/>
      <c r="L284" s="55"/>
      <c r="M284" s="55"/>
      <c r="N284" s="55"/>
      <c r="O284" s="11"/>
    </row>
    <row r="285" spans="1:15" s="8" customFormat="1" x14ac:dyDescent="0.25">
      <c r="A285" s="17"/>
      <c r="B285" s="22"/>
      <c r="C285" s="49"/>
      <c r="D285" s="77"/>
      <c r="E285" s="55"/>
      <c r="F285" s="55"/>
      <c r="G285" s="55"/>
      <c r="H285" s="55"/>
      <c r="I285" s="55"/>
      <c r="J285" s="55"/>
      <c r="K285" s="55"/>
      <c r="L285" s="55"/>
      <c r="M285" s="55"/>
      <c r="N285" s="55"/>
      <c r="O285" s="11"/>
    </row>
    <row r="286" spans="1:15" s="8" customFormat="1" x14ac:dyDescent="0.25">
      <c r="A286" s="17"/>
      <c r="B286" s="22"/>
      <c r="C286" s="49"/>
      <c r="D286" s="77"/>
      <c r="E286" s="55"/>
      <c r="F286" s="55"/>
      <c r="G286" s="55"/>
      <c r="H286" s="55"/>
      <c r="I286" s="55"/>
      <c r="J286" s="55"/>
      <c r="K286" s="55"/>
      <c r="L286" s="55"/>
      <c r="M286" s="55"/>
      <c r="N286" s="55"/>
      <c r="O286" s="11"/>
    </row>
    <row r="287" spans="1:15" s="8" customFormat="1" x14ac:dyDescent="0.25">
      <c r="A287" s="17"/>
      <c r="B287" s="22"/>
      <c r="C287" s="49"/>
      <c r="D287" s="77"/>
      <c r="E287" s="55"/>
      <c r="F287" s="55"/>
      <c r="G287" s="55"/>
      <c r="H287" s="55"/>
      <c r="I287" s="55"/>
      <c r="J287" s="55"/>
      <c r="K287" s="55"/>
      <c r="L287" s="55"/>
      <c r="M287" s="55"/>
      <c r="N287" s="55"/>
      <c r="O287" s="11"/>
    </row>
    <row r="288" spans="1:15" s="8" customFormat="1" x14ac:dyDescent="0.25">
      <c r="A288" s="17"/>
      <c r="B288" s="22"/>
      <c r="C288" s="49"/>
      <c r="D288" s="77"/>
      <c r="E288" s="55"/>
      <c r="F288" s="55"/>
      <c r="G288" s="55"/>
      <c r="H288" s="55"/>
      <c r="I288" s="55"/>
      <c r="J288" s="55"/>
      <c r="K288" s="55"/>
      <c r="L288" s="55"/>
      <c r="M288" s="55"/>
      <c r="N288" s="55"/>
      <c r="O288" s="11"/>
    </row>
    <row r="289" spans="1:15" s="8" customFormat="1" x14ac:dyDescent="0.25">
      <c r="A289" s="17"/>
      <c r="B289" s="22"/>
      <c r="C289" s="49"/>
      <c r="D289" s="77"/>
      <c r="E289" s="55"/>
      <c r="F289" s="55"/>
      <c r="G289" s="55"/>
      <c r="H289" s="55"/>
      <c r="I289" s="55"/>
      <c r="J289" s="55"/>
      <c r="K289" s="55"/>
      <c r="L289" s="55"/>
      <c r="M289" s="55"/>
      <c r="N289" s="55"/>
      <c r="O289" s="11"/>
    </row>
    <row r="290" spans="1:15" s="8" customFormat="1" x14ac:dyDescent="0.25">
      <c r="A290" s="17"/>
      <c r="B290" s="22"/>
      <c r="C290" s="49"/>
      <c r="D290" s="77"/>
      <c r="E290" s="55"/>
      <c r="F290" s="55"/>
      <c r="G290" s="55"/>
      <c r="H290" s="55"/>
      <c r="I290" s="55"/>
      <c r="J290" s="55"/>
      <c r="K290" s="55"/>
      <c r="L290" s="55"/>
      <c r="M290" s="55"/>
      <c r="N290" s="55"/>
      <c r="O290" s="11"/>
    </row>
    <row r="291" spans="1:15" s="8" customFormat="1" x14ac:dyDescent="0.25">
      <c r="A291" s="17"/>
      <c r="B291" s="22"/>
      <c r="C291" s="49"/>
      <c r="D291" s="77"/>
      <c r="E291" s="55"/>
      <c r="F291" s="55"/>
      <c r="G291" s="55"/>
      <c r="H291" s="55"/>
      <c r="I291" s="55"/>
      <c r="J291" s="55"/>
      <c r="K291" s="55"/>
      <c r="L291" s="55"/>
      <c r="M291" s="55"/>
      <c r="N291" s="55"/>
      <c r="O291" s="11"/>
    </row>
    <row r="292" spans="1:15" s="8" customFormat="1" x14ac:dyDescent="0.25">
      <c r="A292" s="17"/>
      <c r="B292" s="22"/>
      <c r="C292" s="49"/>
      <c r="D292" s="77"/>
      <c r="E292" s="55"/>
      <c r="F292" s="55"/>
      <c r="G292" s="55"/>
      <c r="H292" s="55"/>
      <c r="I292" s="55"/>
      <c r="J292" s="55"/>
      <c r="K292" s="55"/>
      <c r="L292" s="55"/>
      <c r="M292" s="55"/>
      <c r="N292" s="55"/>
      <c r="O292" s="11"/>
    </row>
    <row r="293" spans="1:15" s="8" customFormat="1" x14ac:dyDescent="0.25">
      <c r="A293" s="17"/>
      <c r="B293" s="22"/>
      <c r="C293" s="49"/>
      <c r="D293" s="77"/>
      <c r="E293" s="55"/>
      <c r="F293" s="55"/>
      <c r="G293" s="55"/>
      <c r="H293" s="55"/>
      <c r="I293" s="55"/>
      <c r="J293" s="55"/>
      <c r="K293" s="55"/>
      <c r="L293" s="55"/>
      <c r="M293" s="55"/>
      <c r="N293" s="55"/>
      <c r="O293" s="11"/>
    </row>
    <row r="294" spans="1:15" s="8" customFormat="1" x14ac:dyDescent="0.25">
      <c r="A294" s="17"/>
      <c r="B294" s="22"/>
      <c r="C294" s="49"/>
      <c r="D294" s="77"/>
      <c r="E294" s="55"/>
      <c r="F294" s="55"/>
      <c r="G294" s="55"/>
      <c r="H294" s="55"/>
      <c r="I294" s="55"/>
      <c r="J294" s="55"/>
      <c r="K294" s="55"/>
      <c r="L294" s="55"/>
      <c r="M294" s="55"/>
      <c r="N294" s="55"/>
      <c r="O294" s="11"/>
    </row>
    <row r="295" spans="1:15" s="8" customFormat="1" x14ac:dyDescent="0.25">
      <c r="A295" s="17"/>
      <c r="B295" s="22"/>
      <c r="C295" s="49"/>
      <c r="D295" s="77"/>
      <c r="E295" s="55"/>
      <c r="F295" s="55"/>
      <c r="G295" s="55"/>
      <c r="H295" s="55"/>
      <c r="I295" s="55"/>
      <c r="J295" s="55"/>
      <c r="K295" s="55"/>
      <c r="L295" s="55"/>
      <c r="M295" s="55"/>
      <c r="N295" s="55"/>
      <c r="O295" s="11"/>
    </row>
    <row r="296" spans="1:15" s="8" customFormat="1" x14ac:dyDescent="0.25">
      <c r="A296" s="17"/>
      <c r="B296" s="22"/>
      <c r="C296" s="49"/>
      <c r="D296" s="77"/>
      <c r="E296" s="55"/>
      <c r="F296" s="55"/>
      <c r="G296" s="55"/>
      <c r="H296" s="55"/>
      <c r="I296" s="55"/>
      <c r="J296" s="55"/>
      <c r="K296" s="55"/>
      <c r="L296" s="55"/>
      <c r="M296" s="55"/>
      <c r="N296" s="55"/>
      <c r="O296" s="11"/>
    </row>
    <row r="297" spans="1:15" s="8" customFormat="1" x14ac:dyDescent="0.25">
      <c r="A297" s="17"/>
      <c r="B297" s="22"/>
      <c r="C297" s="49"/>
      <c r="D297" s="77"/>
      <c r="E297" s="55"/>
      <c r="F297" s="55"/>
      <c r="G297" s="55"/>
      <c r="H297" s="55"/>
      <c r="I297" s="55"/>
      <c r="J297" s="55"/>
      <c r="K297" s="55"/>
      <c r="L297" s="55"/>
      <c r="M297" s="55"/>
      <c r="N297" s="55"/>
      <c r="O297" s="11"/>
    </row>
    <row r="298" spans="1:15" s="8" customFormat="1" x14ac:dyDescent="0.25">
      <c r="A298" s="17"/>
      <c r="B298" s="22"/>
      <c r="C298" s="49"/>
      <c r="D298" s="77"/>
      <c r="E298" s="55"/>
      <c r="F298" s="55"/>
      <c r="G298" s="55"/>
      <c r="H298" s="55"/>
      <c r="I298" s="55"/>
      <c r="J298" s="55"/>
      <c r="K298" s="55"/>
      <c r="L298" s="55"/>
      <c r="M298" s="55"/>
      <c r="N298" s="55"/>
      <c r="O298" s="11"/>
    </row>
    <row r="299" spans="1:15" s="8" customFormat="1" x14ac:dyDescent="0.25">
      <c r="A299" s="17"/>
      <c r="B299" s="22"/>
      <c r="C299" s="49"/>
      <c r="D299" s="77"/>
      <c r="E299" s="55"/>
      <c r="F299" s="55"/>
      <c r="G299" s="55"/>
      <c r="H299" s="55"/>
      <c r="I299" s="55"/>
      <c r="J299" s="55"/>
      <c r="K299" s="55"/>
      <c r="L299" s="55"/>
      <c r="M299" s="55"/>
      <c r="N299" s="55"/>
      <c r="O299" s="11"/>
    </row>
    <row r="300" spans="1:15" s="8" customFormat="1" x14ac:dyDescent="0.25">
      <c r="A300" s="17"/>
      <c r="B300" s="22"/>
      <c r="C300" s="49"/>
      <c r="D300" s="77"/>
      <c r="E300" s="55"/>
      <c r="F300" s="55"/>
      <c r="G300" s="55"/>
      <c r="H300" s="55"/>
      <c r="I300" s="55"/>
      <c r="J300" s="55"/>
      <c r="K300" s="55"/>
      <c r="L300" s="55"/>
      <c r="M300" s="55"/>
      <c r="N300" s="55"/>
      <c r="O300" s="11"/>
    </row>
    <row r="301" spans="1:15" s="8" customFormat="1" x14ac:dyDescent="0.25">
      <c r="A301" s="17"/>
      <c r="B301" s="22"/>
      <c r="C301" s="49"/>
      <c r="D301" s="77"/>
      <c r="E301" s="55"/>
      <c r="F301" s="55"/>
      <c r="G301" s="55"/>
      <c r="H301" s="55"/>
      <c r="I301" s="55"/>
      <c r="J301" s="55"/>
      <c r="K301" s="55"/>
      <c r="L301" s="55"/>
      <c r="M301" s="55"/>
      <c r="N301" s="55"/>
      <c r="O301" s="11"/>
    </row>
    <row r="302" spans="1:15" s="8" customFormat="1" x14ac:dyDescent="0.25">
      <c r="A302" s="17"/>
      <c r="B302" s="22"/>
      <c r="C302" s="49"/>
      <c r="D302" s="77"/>
      <c r="E302" s="55"/>
      <c r="F302" s="55"/>
      <c r="G302" s="55"/>
      <c r="H302" s="55"/>
      <c r="I302" s="55"/>
      <c r="J302" s="55"/>
      <c r="K302" s="55"/>
      <c r="L302" s="55"/>
      <c r="M302" s="55"/>
      <c r="N302" s="55"/>
      <c r="O302" s="11"/>
    </row>
    <row r="303" spans="1:15" s="8" customFormat="1" x14ac:dyDescent="0.25">
      <c r="A303" s="17"/>
      <c r="B303" s="22"/>
      <c r="C303" s="49"/>
      <c r="D303" s="77"/>
      <c r="E303" s="55"/>
      <c r="F303" s="55"/>
      <c r="G303" s="55"/>
      <c r="H303" s="55"/>
      <c r="I303" s="55"/>
      <c r="J303" s="55"/>
      <c r="K303" s="55"/>
      <c r="L303" s="55"/>
      <c r="M303" s="55"/>
      <c r="N303" s="55"/>
      <c r="O303" s="11"/>
    </row>
    <row r="304" spans="1:15" s="8" customFormat="1" x14ac:dyDescent="0.25">
      <c r="A304" s="17"/>
      <c r="B304" s="22"/>
      <c r="C304" s="49"/>
      <c r="D304" s="77"/>
      <c r="E304" s="55"/>
      <c r="F304" s="55"/>
      <c r="G304" s="55"/>
      <c r="H304" s="55"/>
      <c r="I304" s="55"/>
      <c r="J304" s="55"/>
      <c r="K304" s="55"/>
      <c r="L304" s="55"/>
      <c r="M304" s="55"/>
      <c r="N304" s="55"/>
      <c r="O304" s="11"/>
    </row>
    <row r="305" spans="1:15" s="8" customFormat="1" x14ac:dyDescent="0.25">
      <c r="A305" s="17"/>
      <c r="B305" s="22"/>
      <c r="C305" s="49"/>
      <c r="D305" s="77"/>
      <c r="E305" s="55"/>
      <c r="F305" s="55"/>
      <c r="G305" s="55"/>
      <c r="H305" s="55"/>
      <c r="I305" s="55"/>
      <c r="J305" s="55"/>
      <c r="K305" s="55"/>
      <c r="L305" s="55"/>
      <c r="M305" s="55"/>
      <c r="N305" s="55"/>
      <c r="O305" s="11"/>
    </row>
    <row r="306" spans="1:15" s="8" customFormat="1" x14ac:dyDescent="0.25">
      <c r="A306" s="17"/>
      <c r="B306" s="22"/>
      <c r="C306" s="49"/>
      <c r="D306" s="77"/>
      <c r="E306" s="55"/>
      <c r="F306" s="55"/>
      <c r="G306" s="55"/>
      <c r="H306" s="55"/>
      <c r="I306" s="55"/>
      <c r="J306" s="55"/>
      <c r="K306" s="55"/>
      <c r="L306" s="55"/>
      <c r="M306" s="55"/>
      <c r="N306" s="55"/>
      <c r="O306" s="11"/>
    </row>
    <row r="307" spans="1:15" s="8" customFormat="1" x14ac:dyDescent="0.25">
      <c r="A307" s="17"/>
      <c r="B307" s="22"/>
      <c r="C307" s="49"/>
      <c r="D307" s="77"/>
      <c r="E307" s="55"/>
      <c r="F307" s="55"/>
      <c r="G307" s="55"/>
      <c r="H307" s="55"/>
      <c r="I307" s="55"/>
      <c r="J307" s="55"/>
      <c r="K307" s="55"/>
      <c r="L307" s="55"/>
      <c r="M307" s="55"/>
      <c r="N307" s="55"/>
      <c r="O307" s="11"/>
    </row>
    <row r="308" spans="1:15" s="8" customFormat="1" x14ac:dyDescent="0.25">
      <c r="A308" s="17"/>
      <c r="B308" s="22"/>
      <c r="C308" s="49"/>
      <c r="D308" s="77"/>
      <c r="E308" s="55"/>
      <c r="F308" s="55"/>
      <c r="G308" s="55"/>
      <c r="H308" s="55"/>
      <c r="I308" s="55"/>
      <c r="J308" s="55"/>
      <c r="K308" s="55"/>
      <c r="L308" s="55"/>
      <c r="M308" s="55"/>
      <c r="N308" s="55"/>
      <c r="O308" s="11"/>
    </row>
    <row r="309" spans="1:15" s="8" customFormat="1" x14ac:dyDescent="0.25">
      <c r="A309" s="17"/>
      <c r="B309" s="22"/>
      <c r="C309" s="49"/>
      <c r="D309" s="77"/>
      <c r="E309" s="55"/>
      <c r="F309" s="55"/>
      <c r="G309" s="55"/>
      <c r="H309" s="55"/>
      <c r="I309" s="55"/>
      <c r="J309" s="55"/>
      <c r="K309" s="55"/>
      <c r="L309" s="55"/>
      <c r="M309" s="55"/>
      <c r="N309" s="55"/>
      <c r="O309" s="11"/>
    </row>
    <row r="310" spans="1:15" s="8" customFormat="1" x14ac:dyDescent="0.25">
      <c r="A310" s="17"/>
      <c r="B310" s="22"/>
      <c r="C310" s="49"/>
      <c r="D310" s="77"/>
      <c r="E310" s="55"/>
      <c r="F310" s="55"/>
      <c r="G310" s="55"/>
      <c r="H310" s="55"/>
      <c r="I310" s="55"/>
      <c r="J310" s="55"/>
      <c r="K310" s="55"/>
      <c r="L310" s="55"/>
      <c r="M310" s="55"/>
      <c r="N310" s="55"/>
      <c r="O310" s="11"/>
    </row>
    <row r="311" spans="1:15" s="8" customFormat="1" x14ac:dyDescent="0.25">
      <c r="A311" s="17"/>
      <c r="B311" s="22"/>
      <c r="C311" s="49"/>
      <c r="D311" s="77"/>
      <c r="E311" s="55"/>
      <c r="F311" s="55"/>
      <c r="G311" s="55"/>
      <c r="H311" s="55"/>
      <c r="I311" s="55"/>
      <c r="J311" s="55"/>
      <c r="K311" s="55"/>
      <c r="L311" s="55"/>
      <c r="M311" s="55"/>
      <c r="N311" s="55"/>
      <c r="O311" s="11"/>
    </row>
    <row r="312" spans="1:15" s="8" customFormat="1" x14ac:dyDescent="0.25">
      <c r="A312" s="17"/>
      <c r="B312" s="22"/>
      <c r="C312" s="49"/>
      <c r="D312" s="77"/>
      <c r="E312" s="55"/>
      <c r="F312" s="55"/>
      <c r="G312" s="55"/>
      <c r="H312" s="55"/>
      <c r="I312" s="55"/>
      <c r="J312" s="55"/>
      <c r="K312" s="55"/>
      <c r="L312" s="55"/>
      <c r="M312" s="55"/>
      <c r="N312" s="55"/>
      <c r="O312" s="11"/>
    </row>
    <row r="313" spans="1:15" s="8" customFormat="1" x14ac:dyDescent="0.25">
      <c r="A313" s="17"/>
      <c r="B313" s="22"/>
      <c r="C313" s="49"/>
      <c r="D313" s="77"/>
      <c r="E313" s="55"/>
      <c r="F313" s="55"/>
      <c r="G313" s="55"/>
      <c r="H313" s="55"/>
      <c r="I313" s="55"/>
      <c r="J313" s="55"/>
      <c r="K313" s="55"/>
      <c r="L313" s="55"/>
      <c r="M313" s="55"/>
      <c r="N313" s="55"/>
      <c r="O313" s="11"/>
    </row>
    <row r="314" spans="1:15" s="8" customFormat="1" x14ac:dyDescent="0.25">
      <c r="A314" s="17"/>
      <c r="B314" s="22"/>
      <c r="C314" s="49"/>
      <c r="D314" s="77"/>
      <c r="E314" s="55"/>
      <c r="F314" s="55"/>
      <c r="G314" s="55"/>
      <c r="H314" s="55"/>
      <c r="I314" s="55"/>
      <c r="J314" s="55"/>
      <c r="K314" s="55"/>
      <c r="L314" s="55"/>
      <c r="M314" s="55"/>
      <c r="N314" s="55"/>
      <c r="O314" s="11"/>
    </row>
    <row r="315" spans="1:15" s="8" customFormat="1" x14ac:dyDescent="0.25">
      <c r="A315" s="17"/>
      <c r="B315" s="22"/>
      <c r="C315" s="49"/>
      <c r="D315" s="77"/>
      <c r="E315" s="55"/>
      <c r="F315" s="55"/>
      <c r="G315" s="55"/>
      <c r="H315" s="55"/>
      <c r="I315" s="55"/>
      <c r="J315" s="55"/>
      <c r="K315" s="55"/>
      <c r="L315" s="55"/>
      <c r="M315" s="55"/>
      <c r="N315" s="55"/>
      <c r="O315" s="11"/>
    </row>
    <row r="316" spans="1:15" s="8" customFormat="1" x14ac:dyDescent="0.25">
      <c r="A316" s="17"/>
      <c r="B316" s="22"/>
      <c r="C316" s="49"/>
      <c r="D316" s="77"/>
      <c r="E316" s="55"/>
      <c r="F316" s="55"/>
      <c r="G316" s="55"/>
      <c r="H316" s="55"/>
      <c r="I316" s="55"/>
      <c r="J316" s="55"/>
      <c r="K316" s="55"/>
      <c r="L316" s="55"/>
      <c r="M316" s="55"/>
      <c r="N316" s="55"/>
      <c r="O316" s="11"/>
    </row>
    <row r="317" spans="1:15" s="8" customFormat="1" x14ac:dyDescent="0.25">
      <c r="A317" s="17"/>
      <c r="B317" s="22"/>
      <c r="C317" s="49"/>
      <c r="D317" s="77"/>
      <c r="E317" s="55"/>
      <c r="F317" s="55"/>
      <c r="G317" s="55"/>
      <c r="H317" s="55"/>
      <c r="I317" s="55"/>
      <c r="J317" s="55"/>
      <c r="K317" s="55"/>
      <c r="L317" s="55"/>
      <c r="M317" s="55"/>
      <c r="N317" s="55"/>
      <c r="O317" s="11"/>
    </row>
    <row r="318" spans="1:15" s="8" customFormat="1" x14ac:dyDescent="0.25">
      <c r="A318" s="17"/>
      <c r="B318" s="22"/>
      <c r="C318" s="49"/>
      <c r="D318" s="77"/>
      <c r="E318" s="55"/>
      <c r="F318" s="55"/>
      <c r="G318" s="55"/>
      <c r="H318" s="55"/>
      <c r="I318" s="55"/>
      <c r="J318" s="55"/>
      <c r="K318" s="55"/>
      <c r="L318" s="55"/>
      <c r="M318" s="55"/>
      <c r="N318" s="55"/>
      <c r="O318" s="11"/>
    </row>
    <row r="319" spans="1:15" s="8" customFormat="1" x14ac:dyDescent="0.25">
      <c r="A319" s="17"/>
      <c r="B319" s="22"/>
      <c r="C319" s="49"/>
      <c r="D319" s="77"/>
      <c r="E319" s="55"/>
      <c r="F319" s="55"/>
      <c r="G319" s="55"/>
      <c r="H319" s="55"/>
      <c r="I319" s="55"/>
      <c r="J319" s="55"/>
      <c r="K319" s="55"/>
      <c r="L319" s="55"/>
      <c r="M319" s="55"/>
      <c r="N319" s="55"/>
      <c r="O319" s="11"/>
    </row>
    <row r="320" spans="1:15" s="8" customFormat="1" x14ac:dyDescent="0.25">
      <c r="A320" s="17"/>
      <c r="B320" s="22"/>
      <c r="C320" s="49"/>
      <c r="D320" s="77"/>
      <c r="E320" s="55"/>
      <c r="F320" s="55"/>
      <c r="G320" s="55"/>
      <c r="H320" s="55"/>
      <c r="I320" s="55"/>
      <c r="J320" s="55"/>
      <c r="K320" s="55"/>
      <c r="L320" s="55"/>
      <c r="M320" s="55"/>
      <c r="N320" s="55"/>
      <c r="O320" s="11"/>
    </row>
    <row r="321" spans="1:15" s="8" customFormat="1" x14ac:dyDescent="0.25">
      <c r="A321" s="17"/>
      <c r="B321" s="22"/>
      <c r="C321" s="49"/>
      <c r="D321" s="77"/>
      <c r="E321" s="55"/>
      <c r="F321" s="55"/>
      <c r="G321" s="55"/>
      <c r="H321" s="55"/>
      <c r="I321" s="55"/>
      <c r="J321" s="55"/>
      <c r="K321" s="55"/>
      <c r="L321" s="55"/>
      <c r="M321" s="55"/>
      <c r="N321" s="55"/>
      <c r="O321" s="11"/>
    </row>
    <row r="322" spans="1:15" s="8" customFormat="1" x14ac:dyDescent="0.25">
      <c r="A322" s="17"/>
      <c r="B322" s="22"/>
      <c r="C322" s="49"/>
      <c r="D322" s="77"/>
      <c r="E322" s="55"/>
      <c r="F322" s="55"/>
      <c r="G322" s="55"/>
      <c r="H322" s="55"/>
      <c r="I322" s="55"/>
      <c r="J322" s="55"/>
      <c r="K322" s="55"/>
      <c r="L322" s="55"/>
      <c r="M322" s="55"/>
      <c r="N322" s="55"/>
      <c r="O322" s="11"/>
    </row>
    <row r="323" spans="1:15" s="8" customFormat="1" x14ac:dyDescent="0.25">
      <c r="A323" s="17"/>
      <c r="B323" s="22"/>
      <c r="C323" s="49"/>
      <c r="D323" s="77"/>
      <c r="E323" s="55"/>
      <c r="F323" s="55"/>
      <c r="G323" s="55"/>
      <c r="H323" s="55"/>
      <c r="I323" s="55"/>
      <c r="J323" s="55"/>
      <c r="K323" s="55"/>
      <c r="L323" s="55"/>
      <c r="M323" s="55"/>
      <c r="N323" s="55"/>
      <c r="O323" s="11"/>
    </row>
    <row r="324" spans="1:15" s="8" customFormat="1" x14ac:dyDescent="0.25">
      <c r="A324" s="17"/>
      <c r="B324" s="22"/>
      <c r="C324" s="49"/>
      <c r="D324" s="77"/>
      <c r="E324" s="55"/>
      <c r="F324" s="55"/>
      <c r="G324" s="55"/>
      <c r="H324" s="55"/>
      <c r="I324" s="55"/>
      <c r="J324" s="55"/>
      <c r="K324" s="55"/>
      <c r="L324" s="55"/>
      <c r="M324" s="55"/>
      <c r="N324" s="55"/>
      <c r="O324" s="11"/>
    </row>
    <row r="325" spans="1:15" s="8" customFormat="1" x14ac:dyDescent="0.25">
      <c r="A325" s="17"/>
      <c r="B325" s="22"/>
      <c r="C325" s="49"/>
      <c r="D325" s="77"/>
      <c r="E325" s="55"/>
      <c r="F325" s="55"/>
      <c r="G325" s="55"/>
      <c r="H325" s="55"/>
      <c r="I325" s="55"/>
      <c r="J325" s="55"/>
      <c r="K325" s="55"/>
      <c r="L325" s="55"/>
      <c r="M325" s="55"/>
      <c r="N325" s="55"/>
      <c r="O325" s="11"/>
    </row>
    <row r="326" spans="1:15" s="8" customFormat="1" x14ac:dyDescent="0.25">
      <c r="A326" s="17"/>
      <c r="B326" s="22"/>
      <c r="C326" s="49"/>
      <c r="D326" s="77"/>
      <c r="E326" s="55"/>
      <c r="F326" s="55"/>
      <c r="G326" s="55"/>
      <c r="H326" s="55"/>
      <c r="I326" s="55"/>
      <c r="J326" s="55"/>
      <c r="K326" s="55"/>
      <c r="L326" s="55"/>
      <c r="M326" s="55"/>
      <c r="N326" s="55"/>
      <c r="O326" s="11"/>
    </row>
    <row r="327" spans="1:15" s="8" customFormat="1" x14ac:dyDescent="0.25">
      <c r="A327" s="17"/>
      <c r="B327" s="22"/>
      <c r="C327" s="49"/>
      <c r="D327" s="77"/>
      <c r="E327" s="55"/>
      <c r="F327" s="55"/>
      <c r="G327" s="55"/>
      <c r="H327" s="55"/>
      <c r="I327" s="55"/>
      <c r="J327" s="55"/>
      <c r="K327" s="55"/>
      <c r="L327" s="55"/>
      <c r="M327" s="55"/>
      <c r="N327" s="55"/>
      <c r="O327" s="11"/>
    </row>
    <row r="328" spans="1:15" s="8" customFormat="1" x14ac:dyDescent="0.25">
      <c r="A328" s="17"/>
      <c r="B328" s="22"/>
      <c r="C328" s="49"/>
      <c r="D328" s="77"/>
      <c r="E328" s="55"/>
      <c r="F328" s="55"/>
      <c r="G328" s="55"/>
      <c r="H328" s="55"/>
      <c r="I328" s="55"/>
      <c r="J328" s="55"/>
      <c r="K328" s="55"/>
      <c r="L328" s="55"/>
      <c r="M328" s="55"/>
      <c r="N328" s="55"/>
      <c r="O328" s="11"/>
    </row>
    <row r="329" spans="1:15" s="8" customFormat="1" x14ac:dyDescent="0.25">
      <c r="A329" s="17"/>
      <c r="B329" s="22"/>
      <c r="C329" s="49"/>
      <c r="D329" s="77"/>
      <c r="E329" s="55"/>
      <c r="F329" s="55"/>
      <c r="G329" s="55"/>
      <c r="H329" s="55"/>
      <c r="I329" s="55"/>
      <c r="J329" s="55"/>
      <c r="K329" s="55"/>
      <c r="L329" s="55"/>
      <c r="M329" s="55"/>
      <c r="N329" s="55"/>
      <c r="O329" s="11"/>
    </row>
    <row r="330" spans="1:15" s="8" customFormat="1" x14ac:dyDescent="0.25">
      <c r="A330" s="17"/>
      <c r="B330" s="22"/>
      <c r="C330" s="49"/>
      <c r="D330" s="77"/>
      <c r="E330" s="55"/>
      <c r="F330" s="55"/>
      <c r="G330" s="55"/>
      <c r="H330" s="55"/>
      <c r="I330" s="55"/>
      <c r="J330" s="55"/>
      <c r="K330" s="55"/>
      <c r="L330" s="55"/>
      <c r="M330" s="55"/>
      <c r="N330" s="55"/>
      <c r="O330" s="11"/>
    </row>
    <row r="331" spans="1:15" s="8" customFormat="1" x14ac:dyDescent="0.25">
      <c r="A331" s="17"/>
      <c r="B331" s="22"/>
      <c r="C331" s="49"/>
      <c r="D331" s="77"/>
      <c r="E331" s="55"/>
      <c r="F331" s="55"/>
      <c r="G331" s="55"/>
      <c r="H331" s="55"/>
      <c r="I331" s="55"/>
      <c r="J331" s="55"/>
      <c r="K331" s="55"/>
      <c r="L331" s="55"/>
      <c r="M331" s="55"/>
      <c r="N331" s="55"/>
      <c r="O331" s="11"/>
    </row>
    <row r="332" spans="1:15" s="8" customFormat="1" x14ac:dyDescent="0.25">
      <c r="A332" s="17"/>
      <c r="B332" s="22"/>
      <c r="C332" s="49"/>
      <c r="D332" s="77"/>
      <c r="E332" s="55"/>
      <c r="F332" s="55"/>
      <c r="G332" s="55"/>
      <c r="H332" s="55"/>
      <c r="I332" s="55"/>
      <c r="J332" s="55"/>
      <c r="K332" s="55"/>
      <c r="L332" s="55"/>
      <c r="M332" s="55"/>
      <c r="N332" s="55"/>
      <c r="O332" s="11"/>
    </row>
    <row r="333" spans="1:15" s="8" customFormat="1" x14ac:dyDescent="0.25">
      <c r="A333" s="17"/>
      <c r="B333" s="22"/>
      <c r="C333" s="49"/>
      <c r="D333" s="77"/>
      <c r="E333" s="55"/>
      <c r="F333" s="55"/>
      <c r="G333" s="55"/>
      <c r="H333" s="55"/>
      <c r="I333" s="55"/>
      <c r="J333" s="55"/>
      <c r="K333" s="55"/>
      <c r="L333" s="55"/>
      <c r="M333" s="55"/>
      <c r="N333" s="55"/>
      <c r="O333" s="11"/>
    </row>
    <row r="334" spans="1:15" s="8" customFormat="1" x14ac:dyDescent="0.25">
      <c r="A334" s="17"/>
      <c r="B334" s="22"/>
      <c r="C334" s="49"/>
      <c r="D334" s="77"/>
      <c r="E334" s="55"/>
      <c r="F334" s="55"/>
      <c r="G334" s="55"/>
      <c r="H334" s="55"/>
      <c r="I334" s="55"/>
      <c r="J334" s="55"/>
      <c r="K334" s="55"/>
      <c r="L334" s="55"/>
      <c r="M334" s="55"/>
      <c r="N334" s="55"/>
      <c r="O334" s="11"/>
    </row>
    <row r="335" spans="1:15" s="8" customFormat="1" x14ac:dyDescent="0.25">
      <c r="A335" s="17"/>
      <c r="B335" s="22"/>
      <c r="C335" s="49"/>
      <c r="D335" s="77"/>
      <c r="E335" s="55"/>
      <c r="F335" s="55"/>
      <c r="G335" s="55"/>
      <c r="H335" s="55"/>
      <c r="I335" s="55"/>
      <c r="J335" s="55"/>
      <c r="K335" s="55"/>
      <c r="L335" s="55"/>
      <c r="M335" s="55"/>
      <c r="N335" s="55"/>
      <c r="O335" s="11"/>
    </row>
    <row r="336" spans="1:15" s="8" customFormat="1" x14ac:dyDescent="0.25">
      <c r="A336" s="17"/>
      <c r="B336" s="22"/>
      <c r="C336" s="49"/>
      <c r="D336" s="77"/>
      <c r="E336" s="55"/>
      <c r="F336" s="55"/>
      <c r="G336" s="55"/>
      <c r="H336" s="55"/>
      <c r="I336" s="55"/>
      <c r="J336" s="55"/>
      <c r="K336" s="55"/>
      <c r="L336" s="55"/>
      <c r="M336" s="55"/>
      <c r="N336" s="55"/>
      <c r="O336" s="11"/>
    </row>
    <row r="337" spans="1:15" s="8" customFormat="1" x14ac:dyDescent="0.25">
      <c r="A337" s="17"/>
      <c r="B337" s="22"/>
      <c r="C337" s="49"/>
      <c r="D337" s="77"/>
      <c r="E337" s="55"/>
      <c r="F337" s="55"/>
      <c r="G337" s="55"/>
      <c r="H337" s="55"/>
      <c r="I337" s="55"/>
      <c r="J337" s="55"/>
      <c r="K337" s="55"/>
      <c r="L337" s="55"/>
      <c r="M337" s="55"/>
      <c r="N337" s="55"/>
      <c r="O337" s="11"/>
    </row>
    <row r="338" spans="1:15" s="8" customFormat="1" x14ac:dyDescent="0.25">
      <c r="A338" s="17"/>
      <c r="B338" s="22"/>
      <c r="C338" s="49"/>
      <c r="D338" s="77"/>
      <c r="E338" s="55"/>
      <c r="F338" s="55"/>
      <c r="G338" s="55"/>
      <c r="H338" s="55"/>
      <c r="I338" s="55"/>
      <c r="J338" s="55"/>
      <c r="K338" s="55"/>
      <c r="L338" s="55"/>
      <c r="M338" s="55"/>
      <c r="N338" s="55"/>
      <c r="O338" s="11"/>
    </row>
    <row r="339" spans="1:15" s="8" customFormat="1" x14ac:dyDescent="0.25">
      <c r="A339" s="17"/>
      <c r="B339" s="22"/>
      <c r="C339" s="49"/>
      <c r="D339" s="77"/>
      <c r="E339" s="55"/>
      <c r="F339" s="55"/>
      <c r="G339" s="55"/>
      <c r="H339" s="55"/>
      <c r="I339" s="55"/>
      <c r="J339" s="55"/>
      <c r="K339" s="55"/>
      <c r="L339" s="55"/>
      <c r="M339" s="55"/>
      <c r="N339" s="55"/>
      <c r="O339" s="11"/>
    </row>
    <row r="340" spans="1:15" s="8" customFormat="1" x14ac:dyDescent="0.25">
      <c r="A340" s="17"/>
      <c r="B340" s="22"/>
      <c r="C340" s="49"/>
      <c r="D340" s="77"/>
      <c r="E340" s="55"/>
      <c r="F340" s="55"/>
      <c r="G340" s="55"/>
      <c r="H340" s="55"/>
      <c r="I340" s="55"/>
      <c r="J340" s="55"/>
      <c r="K340" s="55"/>
      <c r="L340" s="55"/>
      <c r="M340" s="55"/>
      <c r="N340" s="55"/>
      <c r="O340" s="11"/>
    </row>
    <row r="341" spans="1:15" s="8" customFormat="1" x14ac:dyDescent="0.25">
      <c r="A341" s="17"/>
      <c r="B341" s="22"/>
      <c r="C341" s="49"/>
      <c r="D341" s="77"/>
      <c r="E341" s="55"/>
      <c r="F341" s="55"/>
      <c r="G341" s="55"/>
      <c r="H341" s="55"/>
      <c r="I341" s="55"/>
      <c r="J341" s="55"/>
      <c r="K341" s="55"/>
      <c r="L341" s="55"/>
      <c r="M341" s="55"/>
      <c r="N341" s="55"/>
      <c r="O341" s="11"/>
    </row>
    <row r="342" spans="1:15" s="8" customFormat="1" x14ac:dyDescent="0.25">
      <c r="A342" s="17"/>
      <c r="B342" s="22"/>
      <c r="C342" s="49"/>
      <c r="D342" s="77"/>
      <c r="E342" s="55"/>
      <c r="F342" s="55"/>
      <c r="G342" s="55"/>
      <c r="H342" s="55"/>
      <c r="I342" s="55"/>
      <c r="J342" s="55"/>
      <c r="K342" s="55"/>
      <c r="L342" s="55"/>
      <c r="M342" s="55"/>
      <c r="N342" s="55"/>
      <c r="O342" s="11"/>
    </row>
    <row r="343" spans="1:15" s="8" customFormat="1" x14ac:dyDescent="0.25">
      <c r="A343" s="17"/>
      <c r="B343" s="22"/>
      <c r="C343" s="49"/>
      <c r="D343" s="77"/>
      <c r="E343" s="55"/>
      <c r="F343" s="55"/>
      <c r="G343" s="55"/>
      <c r="H343" s="55"/>
      <c r="I343" s="55"/>
      <c r="J343" s="55"/>
      <c r="K343" s="55"/>
      <c r="L343" s="55"/>
      <c r="M343" s="55"/>
      <c r="N343" s="55"/>
      <c r="O343" s="11"/>
    </row>
    <row r="344" spans="1:15" s="8" customFormat="1" x14ac:dyDescent="0.25">
      <c r="A344" s="17"/>
      <c r="B344" s="22"/>
      <c r="C344" s="49"/>
      <c r="D344" s="77"/>
      <c r="E344" s="55"/>
      <c r="F344" s="55"/>
      <c r="G344" s="55"/>
      <c r="H344" s="55"/>
      <c r="I344" s="55"/>
      <c r="J344" s="55"/>
      <c r="K344" s="55"/>
      <c r="L344" s="55"/>
      <c r="M344" s="55"/>
      <c r="N344" s="55"/>
      <c r="O344" s="11"/>
    </row>
    <row r="345" spans="1:15" s="8" customFormat="1" x14ac:dyDescent="0.25">
      <c r="A345" s="17"/>
      <c r="B345" s="22"/>
      <c r="C345" s="49"/>
      <c r="D345" s="77"/>
      <c r="E345" s="55"/>
      <c r="F345" s="55"/>
      <c r="G345" s="55"/>
      <c r="H345" s="55"/>
      <c r="I345" s="55"/>
      <c r="J345" s="55"/>
      <c r="K345" s="55"/>
      <c r="L345" s="55"/>
      <c r="M345" s="55"/>
      <c r="N345" s="55"/>
      <c r="O345" s="11"/>
    </row>
    <row r="346" spans="1:15" s="8" customFormat="1" x14ac:dyDescent="0.25">
      <c r="A346" s="17"/>
      <c r="B346" s="22"/>
      <c r="C346" s="49"/>
      <c r="D346" s="77"/>
      <c r="E346" s="55"/>
      <c r="F346" s="55"/>
      <c r="G346" s="55"/>
      <c r="H346" s="55"/>
      <c r="I346" s="55"/>
      <c r="J346" s="55"/>
      <c r="K346" s="55"/>
      <c r="L346" s="55"/>
      <c r="M346" s="55"/>
      <c r="N346" s="55"/>
      <c r="O346" s="11"/>
    </row>
    <row r="347" spans="1:15" s="8" customFormat="1" x14ac:dyDescent="0.25">
      <c r="A347" s="17"/>
      <c r="B347" s="22"/>
      <c r="C347" s="49"/>
      <c r="D347" s="77"/>
      <c r="E347" s="55"/>
      <c r="F347" s="55"/>
      <c r="G347" s="55"/>
      <c r="H347" s="55"/>
      <c r="I347" s="55"/>
      <c r="J347" s="55"/>
      <c r="K347" s="55"/>
      <c r="L347" s="55"/>
      <c r="M347" s="55"/>
      <c r="N347" s="55"/>
      <c r="O347" s="11"/>
    </row>
    <row r="348" spans="1:15" s="8" customFormat="1" x14ac:dyDescent="0.25">
      <c r="A348" s="17"/>
      <c r="B348" s="22"/>
      <c r="C348" s="49"/>
      <c r="D348" s="77"/>
      <c r="E348" s="55"/>
      <c r="F348" s="55"/>
      <c r="G348" s="55"/>
      <c r="H348" s="55"/>
      <c r="I348" s="55"/>
      <c r="J348" s="55"/>
      <c r="K348" s="55"/>
      <c r="L348" s="55"/>
      <c r="M348" s="55"/>
      <c r="N348" s="55"/>
      <c r="O348" s="11"/>
    </row>
    <row r="349" spans="1:15" s="8" customFormat="1" x14ac:dyDescent="0.25">
      <c r="A349" s="17"/>
      <c r="B349" s="22"/>
      <c r="C349" s="49"/>
      <c r="D349" s="77"/>
      <c r="E349" s="55"/>
      <c r="F349" s="55"/>
      <c r="G349" s="55"/>
      <c r="H349" s="55"/>
      <c r="I349" s="55"/>
      <c r="J349" s="55"/>
      <c r="K349" s="55"/>
      <c r="L349" s="55"/>
      <c r="M349" s="55"/>
      <c r="N349" s="55"/>
      <c r="O349" s="11"/>
    </row>
    <row r="350" spans="1:15" s="8" customFormat="1" x14ac:dyDescent="0.25">
      <c r="A350" s="17"/>
      <c r="B350" s="22"/>
      <c r="C350" s="49"/>
      <c r="D350" s="77"/>
      <c r="E350" s="55"/>
      <c r="F350" s="55"/>
      <c r="G350" s="55"/>
      <c r="H350" s="55"/>
      <c r="I350" s="55"/>
      <c r="J350" s="55"/>
      <c r="K350" s="55"/>
      <c r="L350" s="55"/>
      <c r="M350" s="55"/>
      <c r="N350" s="55"/>
      <c r="O350" s="11"/>
    </row>
    <row r="351" spans="1:15" s="8" customFormat="1" x14ac:dyDescent="0.25">
      <c r="A351" s="17"/>
      <c r="B351" s="22"/>
      <c r="C351" s="49"/>
      <c r="D351" s="77"/>
      <c r="E351" s="55"/>
      <c r="F351" s="55"/>
      <c r="G351" s="55"/>
      <c r="H351" s="55"/>
      <c r="I351" s="55"/>
      <c r="J351" s="55"/>
      <c r="K351" s="55"/>
      <c r="L351" s="55"/>
      <c r="M351" s="55"/>
      <c r="N351" s="55"/>
      <c r="O351" s="11"/>
    </row>
    <row r="352" spans="1:15" s="8" customFormat="1" x14ac:dyDescent="0.25">
      <c r="A352" s="17"/>
      <c r="B352" s="22"/>
      <c r="C352" s="49"/>
      <c r="D352" s="77"/>
      <c r="E352" s="55"/>
      <c r="F352" s="55"/>
      <c r="G352" s="55"/>
      <c r="H352" s="55"/>
      <c r="I352" s="55"/>
      <c r="J352" s="55"/>
      <c r="K352" s="55"/>
      <c r="L352" s="55"/>
      <c r="M352" s="55"/>
      <c r="N352" s="55"/>
      <c r="O352" s="11"/>
    </row>
    <row r="353" spans="1:15" s="8" customFormat="1" x14ac:dyDescent="0.25">
      <c r="A353" s="17"/>
      <c r="B353" s="22"/>
      <c r="C353" s="49"/>
      <c r="D353" s="77"/>
      <c r="E353" s="55"/>
      <c r="F353" s="55"/>
      <c r="G353" s="55"/>
      <c r="H353" s="55"/>
      <c r="I353" s="55"/>
      <c r="J353" s="55"/>
      <c r="K353" s="55"/>
      <c r="L353" s="55"/>
      <c r="M353" s="55"/>
      <c r="N353" s="55"/>
      <c r="O353" s="11"/>
    </row>
    <row r="354" spans="1:15" s="8" customFormat="1" x14ac:dyDescent="0.25">
      <c r="A354" s="17"/>
      <c r="B354" s="22"/>
      <c r="C354" s="49"/>
      <c r="D354" s="77"/>
      <c r="E354" s="55"/>
      <c r="F354" s="55"/>
      <c r="G354" s="55"/>
      <c r="H354" s="55"/>
      <c r="I354" s="55"/>
      <c r="J354" s="55"/>
      <c r="K354" s="55"/>
      <c r="L354" s="55"/>
      <c r="M354" s="55"/>
      <c r="N354" s="55"/>
      <c r="O354" s="11"/>
    </row>
    <row r="355" spans="1:15" s="8" customFormat="1" x14ac:dyDescent="0.25">
      <c r="A355" s="17"/>
      <c r="B355" s="22"/>
      <c r="C355" s="49"/>
      <c r="D355" s="77"/>
      <c r="E355" s="55"/>
      <c r="F355" s="55"/>
      <c r="G355" s="55"/>
      <c r="H355" s="55"/>
      <c r="I355" s="55"/>
      <c r="J355" s="55"/>
      <c r="K355" s="55"/>
      <c r="L355" s="55"/>
      <c r="M355" s="55"/>
      <c r="N355" s="55"/>
      <c r="O355" s="11"/>
    </row>
    <row r="356" spans="1:15" s="8" customFormat="1" x14ac:dyDescent="0.25">
      <c r="A356" s="17"/>
      <c r="B356" s="22"/>
      <c r="C356" s="49"/>
      <c r="D356" s="77"/>
      <c r="E356" s="55"/>
      <c r="F356" s="55"/>
      <c r="G356" s="55"/>
      <c r="H356" s="55"/>
      <c r="I356" s="55"/>
      <c r="J356" s="55"/>
      <c r="K356" s="55"/>
      <c r="L356" s="55"/>
      <c r="M356" s="55"/>
      <c r="N356" s="55"/>
      <c r="O356" s="11"/>
    </row>
    <row r="357" spans="1:15" s="8" customFormat="1" x14ac:dyDescent="0.25">
      <c r="A357" s="17"/>
      <c r="B357" s="22"/>
      <c r="C357" s="49"/>
      <c r="D357" s="77"/>
      <c r="E357" s="55"/>
      <c r="F357" s="55"/>
      <c r="G357" s="55"/>
      <c r="H357" s="55"/>
      <c r="I357" s="55"/>
      <c r="J357" s="55"/>
      <c r="K357" s="55"/>
      <c r="L357" s="55"/>
      <c r="M357" s="55"/>
      <c r="N357" s="55"/>
      <c r="O357" s="11"/>
    </row>
    <row r="358" spans="1:15" s="8" customFormat="1" x14ac:dyDescent="0.25">
      <c r="A358" s="17"/>
      <c r="B358" s="22"/>
      <c r="C358" s="49"/>
      <c r="D358" s="77"/>
      <c r="E358" s="55"/>
      <c r="F358" s="55"/>
      <c r="G358" s="55"/>
      <c r="H358" s="55"/>
      <c r="I358" s="55"/>
      <c r="J358" s="55"/>
      <c r="K358" s="55"/>
      <c r="L358" s="55"/>
      <c r="M358" s="55"/>
      <c r="N358" s="55"/>
      <c r="O358" s="11"/>
    </row>
    <row r="359" spans="1:15" s="8" customFormat="1" x14ac:dyDescent="0.25">
      <c r="A359" s="17"/>
      <c r="B359" s="22"/>
      <c r="C359" s="49"/>
      <c r="D359" s="77"/>
      <c r="E359" s="55"/>
      <c r="F359" s="55"/>
      <c r="G359" s="55"/>
      <c r="H359" s="55"/>
      <c r="I359" s="55"/>
      <c r="J359" s="55"/>
      <c r="K359" s="55"/>
      <c r="L359" s="55"/>
      <c r="M359" s="55"/>
      <c r="N359" s="55"/>
      <c r="O359" s="11"/>
    </row>
    <row r="360" spans="1:15" s="8" customFormat="1" x14ac:dyDescent="0.25">
      <c r="A360" s="17"/>
      <c r="B360" s="22"/>
      <c r="C360" s="49"/>
      <c r="D360" s="77"/>
      <c r="E360" s="55"/>
      <c r="F360" s="55"/>
      <c r="G360" s="55"/>
      <c r="H360" s="55"/>
      <c r="I360" s="55"/>
      <c r="J360" s="55"/>
      <c r="K360" s="55"/>
      <c r="L360" s="55"/>
      <c r="M360" s="55"/>
      <c r="N360" s="55"/>
      <c r="O360" s="11"/>
    </row>
    <row r="361" spans="1:15" s="8" customFormat="1" x14ac:dyDescent="0.25">
      <c r="A361" s="17"/>
      <c r="B361" s="22"/>
      <c r="C361" s="49"/>
      <c r="D361" s="77"/>
      <c r="E361" s="55"/>
      <c r="F361" s="55"/>
      <c r="G361" s="55"/>
      <c r="H361" s="55"/>
      <c r="I361" s="55"/>
      <c r="J361" s="55"/>
      <c r="K361" s="55"/>
      <c r="L361" s="55"/>
      <c r="M361" s="55"/>
      <c r="N361" s="55"/>
      <c r="O361" s="11"/>
    </row>
    <row r="362" spans="1:15" s="8" customFormat="1" x14ac:dyDescent="0.25">
      <c r="A362" s="17"/>
      <c r="B362" s="22"/>
      <c r="C362" s="49"/>
      <c r="D362" s="77"/>
      <c r="E362" s="55"/>
      <c r="F362" s="55"/>
      <c r="G362" s="55"/>
      <c r="H362" s="55"/>
      <c r="I362" s="55"/>
      <c r="J362" s="55"/>
      <c r="K362" s="55"/>
      <c r="L362" s="55"/>
      <c r="M362" s="55"/>
      <c r="N362" s="55"/>
      <c r="O362" s="11"/>
    </row>
    <row r="363" spans="1:15" s="8" customFormat="1" x14ac:dyDescent="0.25">
      <c r="A363" s="17"/>
      <c r="B363" s="22"/>
      <c r="C363" s="49"/>
      <c r="D363" s="77"/>
      <c r="E363" s="55"/>
      <c r="F363" s="55"/>
      <c r="G363" s="55"/>
      <c r="H363" s="55"/>
      <c r="I363" s="55"/>
      <c r="J363" s="55"/>
      <c r="K363" s="55"/>
      <c r="L363" s="55"/>
      <c r="M363" s="55"/>
      <c r="N363" s="55"/>
      <c r="O363" s="11"/>
    </row>
    <row r="364" spans="1:15" s="8" customFormat="1" x14ac:dyDescent="0.25">
      <c r="A364" s="17"/>
      <c r="B364" s="22"/>
      <c r="C364" s="49"/>
      <c r="D364" s="77"/>
      <c r="E364" s="55"/>
      <c r="F364" s="55"/>
      <c r="G364" s="55"/>
      <c r="H364" s="55"/>
      <c r="I364" s="55"/>
      <c r="J364" s="55"/>
      <c r="K364" s="55"/>
      <c r="L364" s="55"/>
      <c r="M364" s="55"/>
      <c r="N364" s="55"/>
      <c r="O364" s="11"/>
    </row>
    <row r="365" spans="1:15" s="8" customFormat="1" x14ac:dyDescent="0.25">
      <c r="A365" s="17"/>
      <c r="B365" s="22"/>
      <c r="C365" s="49"/>
      <c r="D365" s="77"/>
      <c r="E365" s="55"/>
      <c r="F365" s="55"/>
      <c r="G365" s="55"/>
      <c r="H365" s="55"/>
      <c r="I365" s="55"/>
      <c r="J365" s="55"/>
      <c r="K365" s="55"/>
      <c r="L365" s="55"/>
      <c r="M365" s="55"/>
      <c r="N365" s="55"/>
      <c r="O365" s="11"/>
    </row>
    <row r="366" spans="1:15" s="8" customFormat="1" x14ac:dyDescent="0.25">
      <c r="A366" s="17"/>
      <c r="B366" s="22"/>
      <c r="C366" s="49"/>
      <c r="D366" s="77"/>
      <c r="E366" s="55"/>
      <c r="F366" s="55"/>
      <c r="G366" s="55"/>
      <c r="H366" s="55"/>
      <c r="I366" s="55"/>
      <c r="J366" s="55"/>
      <c r="K366" s="55"/>
      <c r="L366" s="55"/>
      <c r="M366" s="55"/>
      <c r="N366" s="55"/>
      <c r="O366" s="11"/>
    </row>
    <row r="367" spans="1:15" s="8" customFormat="1" x14ac:dyDescent="0.25">
      <c r="A367" s="17"/>
      <c r="B367" s="22"/>
      <c r="C367" s="49"/>
      <c r="D367" s="77"/>
      <c r="E367" s="55"/>
      <c r="F367" s="55"/>
      <c r="G367" s="55"/>
      <c r="H367" s="55"/>
      <c r="I367" s="55"/>
      <c r="J367" s="55"/>
      <c r="K367" s="55"/>
      <c r="L367" s="55"/>
      <c r="M367" s="55"/>
      <c r="N367" s="55"/>
      <c r="O367" s="11"/>
    </row>
    <row r="368" spans="1:15" s="8" customFormat="1" x14ac:dyDescent="0.25">
      <c r="A368" s="17"/>
      <c r="B368" s="22"/>
      <c r="C368" s="49"/>
      <c r="D368" s="77"/>
      <c r="E368" s="55"/>
      <c r="F368" s="55"/>
      <c r="G368" s="55"/>
      <c r="H368" s="55"/>
      <c r="I368" s="55"/>
      <c r="J368" s="55"/>
      <c r="K368" s="55"/>
      <c r="L368" s="55"/>
      <c r="M368" s="55"/>
      <c r="N368" s="55"/>
      <c r="O368" s="11"/>
    </row>
    <row r="369" spans="1:15" s="8" customFormat="1" x14ac:dyDescent="0.25">
      <c r="A369" s="17"/>
      <c r="B369" s="22"/>
      <c r="C369" s="49"/>
      <c r="D369" s="77"/>
      <c r="E369" s="55"/>
      <c r="F369" s="55"/>
      <c r="G369" s="55"/>
      <c r="H369" s="55"/>
      <c r="I369" s="55"/>
      <c r="J369" s="55"/>
      <c r="K369" s="55"/>
      <c r="L369" s="55"/>
      <c r="M369" s="55"/>
      <c r="N369" s="55"/>
      <c r="O369" s="11"/>
    </row>
    <row r="370" spans="1:15" s="8" customFormat="1" x14ac:dyDescent="0.25">
      <c r="A370" s="17"/>
      <c r="B370" s="22"/>
      <c r="C370" s="49"/>
      <c r="D370" s="77"/>
      <c r="E370" s="55"/>
      <c r="F370" s="55"/>
      <c r="G370" s="55"/>
      <c r="H370" s="55"/>
      <c r="I370" s="55"/>
      <c r="J370" s="55"/>
      <c r="K370" s="55"/>
      <c r="L370" s="55"/>
      <c r="M370" s="55"/>
      <c r="N370" s="55"/>
      <c r="O370" s="11"/>
    </row>
    <row r="371" spans="1:15" s="8" customFormat="1" x14ac:dyDescent="0.25">
      <c r="A371" s="17"/>
      <c r="B371" s="22"/>
      <c r="C371" s="49"/>
      <c r="D371" s="77"/>
      <c r="E371" s="55"/>
      <c r="F371" s="55"/>
      <c r="G371" s="55"/>
      <c r="H371" s="55"/>
      <c r="I371" s="55"/>
      <c r="J371" s="55"/>
      <c r="K371" s="55"/>
      <c r="L371" s="55"/>
      <c r="M371" s="55"/>
      <c r="N371" s="55"/>
      <c r="O371" s="11"/>
    </row>
    <row r="372" spans="1:15" s="8" customFormat="1" x14ac:dyDescent="0.25">
      <c r="A372" s="17"/>
      <c r="B372" s="22"/>
      <c r="C372" s="49"/>
      <c r="D372" s="77"/>
      <c r="E372" s="55"/>
      <c r="F372" s="55"/>
      <c r="G372" s="55"/>
      <c r="H372" s="55"/>
      <c r="I372" s="55"/>
      <c r="J372" s="55"/>
      <c r="K372" s="55"/>
      <c r="L372" s="55"/>
      <c r="M372" s="55"/>
      <c r="N372" s="55"/>
      <c r="O372" s="11"/>
    </row>
    <row r="373" spans="1:15" s="8" customFormat="1" x14ac:dyDescent="0.25">
      <c r="A373" s="17"/>
      <c r="B373" s="22"/>
      <c r="C373" s="49"/>
      <c r="D373" s="77"/>
      <c r="E373" s="55"/>
      <c r="F373" s="55"/>
      <c r="G373" s="55"/>
      <c r="H373" s="55"/>
      <c r="I373" s="55"/>
      <c r="J373" s="55"/>
      <c r="K373" s="55"/>
      <c r="L373" s="55"/>
      <c r="M373" s="55"/>
      <c r="N373" s="55"/>
      <c r="O373" s="11"/>
    </row>
    <row r="374" spans="1:15" s="8" customFormat="1" x14ac:dyDescent="0.25">
      <c r="A374" s="17"/>
      <c r="B374" s="22"/>
      <c r="C374" s="49"/>
      <c r="D374" s="77"/>
      <c r="E374" s="55"/>
      <c r="F374" s="55"/>
      <c r="G374" s="55"/>
      <c r="H374" s="55"/>
      <c r="I374" s="55"/>
      <c r="J374" s="55"/>
      <c r="K374" s="55"/>
      <c r="L374" s="55"/>
      <c r="M374" s="55"/>
      <c r="N374" s="55"/>
      <c r="O374" s="11"/>
    </row>
    <row r="375" spans="1:15" s="8" customFormat="1" x14ac:dyDescent="0.25">
      <c r="A375" s="17"/>
      <c r="B375" s="22"/>
      <c r="C375" s="49"/>
      <c r="D375" s="77"/>
      <c r="E375" s="55"/>
      <c r="F375" s="55"/>
      <c r="G375" s="55"/>
      <c r="H375" s="55"/>
      <c r="I375" s="55"/>
      <c r="J375" s="55"/>
      <c r="K375" s="55"/>
      <c r="L375" s="55"/>
      <c r="M375" s="55"/>
      <c r="N375" s="55"/>
      <c r="O375" s="11"/>
    </row>
    <row r="376" spans="1:15" s="8" customFormat="1" x14ac:dyDescent="0.25">
      <c r="A376" s="17"/>
      <c r="B376" s="22"/>
      <c r="C376" s="49"/>
      <c r="D376" s="77"/>
      <c r="E376" s="55"/>
      <c r="F376" s="55"/>
      <c r="G376" s="55"/>
      <c r="H376" s="55"/>
      <c r="I376" s="55"/>
      <c r="J376" s="55"/>
      <c r="K376" s="55"/>
      <c r="L376" s="55"/>
      <c r="M376" s="55"/>
      <c r="N376" s="55"/>
      <c r="O376" s="11"/>
    </row>
    <row r="377" spans="1:15" s="8" customFormat="1" x14ac:dyDescent="0.25">
      <c r="A377" s="17"/>
      <c r="B377" s="22"/>
      <c r="C377" s="49"/>
      <c r="D377" s="77"/>
      <c r="E377" s="55"/>
      <c r="F377" s="55"/>
      <c r="G377" s="55"/>
      <c r="H377" s="55"/>
      <c r="I377" s="55"/>
      <c r="J377" s="55"/>
      <c r="K377" s="55"/>
      <c r="L377" s="55"/>
      <c r="M377" s="55"/>
      <c r="N377" s="55"/>
      <c r="O377" s="11"/>
    </row>
    <row r="378" spans="1:15" s="8" customFormat="1" x14ac:dyDescent="0.25">
      <c r="A378" s="17"/>
      <c r="B378" s="22"/>
      <c r="C378" s="49"/>
      <c r="D378" s="77"/>
      <c r="E378" s="55"/>
      <c r="F378" s="55"/>
      <c r="G378" s="55"/>
      <c r="H378" s="55"/>
      <c r="I378" s="55"/>
      <c r="J378" s="55"/>
      <c r="K378" s="55"/>
      <c r="L378" s="55"/>
      <c r="M378" s="55"/>
      <c r="N378" s="55"/>
      <c r="O378" s="11"/>
    </row>
    <row r="379" spans="1:15" s="8" customFormat="1" x14ac:dyDescent="0.25">
      <c r="A379" s="17"/>
      <c r="B379" s="22"/>
      <c r="C379" s="49"/>
      <c r="D379" s="77"/>
      <c r="E379" s="55"/>
      <c r="F379" s="55"/>
      <c r="G379" s="55"/>
      <c r="H379" s="55"/>
      <c r="I379" s="55"/>
      <c r="J379" s="55"/>
      <c r="K379" s="55"/>
      <c r="L379" s="55"/>
      <c r="M379" s="55"/>
      <c r="N379" s="55"/>
      <c r="O379" s="11"/>
    </row>
    <row r="380" spans="1:15" s="8" customFormat="1" x14ac:dyDescent="0.25">
      <c r="A380" s="17"/>
      <c r="B380" s="22"/>
      <c r="C380" s="49"/>
      <c r="D380" s="77"/>
      <c r="E380" s="55"/>
      <c r="F380" s="55"/>
      <c r="G380" s="55"/>
      <c r="H380" s="55"/>
      <c r="I380" s="55"/>
      <c r="J380" s="55"/>
      <c r="K380" s="55"/>
      <c r="L380" s="55"/>
      <c r="M380" s="55"/>
      <c r="N380" s="55"/>
      <c r="O380" s="11"/>
    </row>
    <row r="381" spans="1:15" s="8" customFormat="1" x14ac:dyDescent="0.25">
      <c r="A381" s="17"/>
      <c r="B381" s="22"/>
      <c r="C381" s="49"/>
      <c r="D381" s="77"/>
      <c r="E381" s="55"/>
      <c r="F381" s="55"/>
      <c r="G381" s="55"/>
      <c r="H381" s="55"/>
      <c r="I381" s="55"/>
      <c r="J381" s="55"/>
      <c r="K381" s="55"/>
      <c r="L381" s="55"/>
      <c r="M381" s="55"/>
      <c r="N381" s="55"/>
      <c r="O381" s="11"/>
    </row>
    <row r="382" spans="1:15" s="8" customFormat="1" x14ac:dyDescent="0.25">
      <c r="A382" s="17"/>
      <c r="B382" s="22"/>
      <c r="C382" s="49"/>
      <c r="D382" s="77"/>
      <c r="E382" s="55"/>
      <c r="F382" s="55"/>
      <c r="G382" s="55"/>
      <c r="H382" s="55"/>
      <c r="I382" s="55"/>
      <c r="J382" s="55"/>
      <c r="K382" s="55"/>
      <c r="L382" s="55"/>
      <c r="M382" s="55"/>
      <c r="N382" s="55"/>
      <c r="O382" s="11"/>
    </row>
    <row r="383" spans="1:15" s="8" customFormat="1" x14ac:dyDescent="0.25">
      <c r="A383" s="17"/>
      <c r="B383" s="22"/>
      <c r="C383" s="49"/>
      <c r="D383" s="77"/>
      <c r="E383" s="55"/>
      <c r="F383" s="55"/>
      <c r="G383" s="55"/>
      <c r="H383" s="55"/>
      <c r="I383" s="55"/>
      <c r="J383" s="55"/>
      <c r="K383" s="55"/>
      <c r="L383" s="55"/>
      <c r="M383" s="55"/>
      <c r="N383" s="55"/>
      <c r="O383" s="11"/>
    </row>
    <row r="384" spans="1:15" s="8" customFormat="1" x14ac:dyDescent="0.25">
      <c r="A384" s="17"/>
      <c r="B384" s="22"/>
      <c r="C384" s="49"/>
      <c r="D384" s="77"/>
      <c r="E384" s="55"/>
      <c r="F384" s="55"/>
      <c r="G384" s="55"/>
      <c r="H384" s="55"/>
      <c r="I384" s="55"/>
      <c r="J384" s="55"/>
      <c r="K384" s="55"/>
      <c r="L384" s="55"/>
      <c r="M384" s="55"/>
      <c r="N384" s="55"/>
      <c r="O384" s="11"/>
    </row>
    <row r="385" spans="1:15" s="8" customFormat="1" x14ac:dyDescent="0.25">
      <c r="A385" s="17"/>
      <c r="B385" s="22"/>
      <c r="C385" s="49"/>
      <c r="D385" s="77"/>
      <c r="E385" s="55"/>
      <c r="F385" s="55"/>
      <c r="G385" s="55"/>
      <c r="H385" s="55"/>
      <c r="I385" s="55"/>
      <c r="J385" s="55"/>
      <c r="K385" s="55"/>
      <c r="L385" s="55"/>
      <c r="M385" s="55"/>
      <c r="N385" s="55"/>
      <c r="O385" s="11"/>
    </row>
    <row r="386" spans="1:15" s="8" customFormat="1" x14ac:dyDescent="0.25">
      <c r="A386" s="17"/>
      <c r="B386" s="22"/>
      <c r="C386" s="49"/>
      <c r="D386" s="77"/>
      <c r="E386" s="55"/>
      <c r="F386" s="55"/>
      <c r="G386" s="55"/>
      <c r="H386" s="55"/>
      <c r="I386" s="55"/>
      <c r="J386" s="55"/>
      <c r="K386" s="55"/>
      <c r="L386" s="55"/>
      <c r="M386" s="55"/>
      <c r="N386" s="55"/>
      <c r="O386" s="11"/>
    </row>
    <row r="387" spans="1:15" s="8" customFormat="1" x14ac:dyDescent="0.25">
      <c r="A387" s="17"/>
      <c r="B387" s="22"/>
      <c r="C387" s="49"/>
      <c r="D387" s="77"/>
      <c r="E387" s="55"/>
      <c r="F387" s="55"/>
      <c r="G387" s="55"/>
      <c r="H387" s="55"/>
      <c r="I387" s="55"/>
      <c r="J387" s="55"/>
      <c r="K387" s="55"/>
      <c r="L387" s="55"/>
      <c r="M387" s="55"/>
      <c r="N387" s="55"/>
      <c r="O387" s="11"/>
    </row>
    <row r="388" spans="1:15" s="8" customFormat="1" x14ac:dyDescent="0.25">
      <c r="A388" s="17"/>
      <c r="B388" s="22"/>
      <c r="C388" s="49"/>
      <c r="D388" s="77"/>
      <c r="E388" s="55"/>
      <c r="F388" s="55"/>
      <c r="G388" s="55"/>
      <c r="H388" s="55"/>
      <c r="I388" s="55"/>
      <c r="J388" s="55"/>
      <c r="K388" s="55"/>
      <c r="L388" s="55"/>
      <c r="M388" s="55"/>
      <c r="N388" s="55"/>
      <c r="O388" s="11"/>
    </row>
    <row r="389" spans="1:15" s="8" customFormat="1" x14ac:dyDescent="0.25">
      <c r="A389" s="17"/>
      <c r="B389" s="22"/>
      <c r="C389" s="49"/>
      <c r="D389" s="77"/>
      <c r="E389" s="55"/>
      <c r="F389" s="55"/>
      <c r="G389" s="55"/>
      <c r="H389" s="55"/>
      <c r="I389" s="55"/>
      <c r="J389" s="55"/>
      <c r="K389" s="55"/>
      <c r="L389" s="55"/>
      <c r="M389" s="55"/>
      <c r="N389" s="55"/>
      <c r="O389" s="11"/>
    </row>
    <row r="390" spans="1:15" s="8" customFormat="1" x14ac:dyDescent="0.25">
      <c r="A390" s="17"/>
      <c r="B390" s="22"/>
      <c r="C390" s="49"/>
      <c r="D390" s="77"/>
      <c r="E390" s="55"/>
      <c r="F390" s="55"/>
      <c r="G390" s="55"/>
      <c r="H390" s="55"/>
      <c r="I390" s="55"/>
      <c r="J390" s="55"/>
      <c r="K390" s="55"/>
      <c r="L390" s="55"/>
      <c r="M390" s="55"/>
      <c r="N390" s="55"/>
      <c r="O390" s="11"/>
    </row>
    <row r="391" spans="1:15" s="8" customFormat="1" x14ac:dyDescent="0.25">
      <c r="A391" s="17"/>
      <c r="B391" s="22"/>
      <c r="C391" s="49"/>
      <c r="D391" s="77"/>
      <c r="E391" s="55"/>
      <c r="F391" s="55"/>
      <c r="G391" s="55"/>
      <c r="H391" s="55"/>
      <c r="I391" s="55"/>
      <c r="J391" s="55"/>
      <c r="K391" s="55"/>
      <c r="L391" s="55"/>
      <c r="M391" s="55"/>
      <c r="N391" s="55"/>
      <c r="O391" s="11"/>
    </row>
    <row r="392" spans="1:15" s="8" customFormat="1" x14ac:dyDescent="0.25">
      <c r="A392" s="17"/>
      <c r="B392" s="22"/>
      <c r="C392" s="49"/>
      <c r="D392" s="77"/>
      <c r="E392" s="55"/>
      <c r="F392" s="55"/>
      <c r="G392" s="55"/>
      <c r="H392" s="55"/>
      <c r="I392" s="55"/>
      <c r="J392" s="55"/>
      <c r="K392" s="55"/>
      <c r="L392" s="55"/>
      <c r="M392" s="55"/>
      <c r="N392" s="55"/>
      <c r="O392" s="11"/>
    </row>
    <row r="393" spans="1:15" s="8" customFormat="1" x14ac:dyDescent="0.25">
      <c r="A393" s="17"/>
      <c r="B393" s="22"/>
      <c r="C393" s="49"/>
      <c r="D393" s="77"/>
      <c r="E393" s="55"/>
      <c r="F393" s="55"/>
      <c r="G393" s="55"/>
      <c r="H393" s="55"/>
      <c r="I393" s="55"/>
      <c r="J393" s="55"/>
      <c r="K393" s="55"/>
      <c r="L393" s="55"/>
      <c r="M393" s="55"/>
      <c r="N393" s="55"/>
      <c r="O393" s="11"/>
    </row>
    <row r="394" spans="1:15" s="8" customFormat="1" x14ac:dyDescent="0.25">
      <c r="A394" s="17"/>
      <c r="B394" s="22"/>
      <c r="C394" s="49"/>
      <c r="D394" s="77"/>
      <c r="E394" s="55"/>
      <c r="F394" s="55"/>
      <c r="G394" s="55"/>
      <c r="H394" s="55"/>
      <c r="I394" s="55"/>
      <c r="J394" s="55"/>
      <c r="K394" s="55"/>
      <c r="L394" s="55"/>
      <c r="M394" s="55"/>
      <c r="N394" s="55"/>
      <c r="O394" s="11"/>
    </row>
    <row r="395" spans="1:15" s="8" customFormat="1" x14ac:dyDescent="0.25">
      <c r="A395" s="17"/>
      <c r="B395" s="22"/>
      <c r="C395" s="49"/>
      <c r="D395" s="77"/>
      <c r="E395" s="55"/>
      <c r="F395" s="55"/>
      <c r="G395" s="55"/>
      <c r="H395" s="55"/>
      <c r="I395" s="55"/>
      <c r="J395" s="55"/>
      <c r="K395" s="55"/>
      <c r="L395" s="55"/>
      <c r="M395" s="55"/>
      <c r="N395" s="55"/>
      <c r="O395" s="11"/>
    </row>
    <row r="396" spans="1:15" s="8" customFormat="1" x14ac:dyDescent="0.25">
      <c r="A396" s="17"/>
      <c r="B396" s="22"/>
      <c r="C396" s="49"/>
      <c r="D396" s="77"/>
      <c r="E396" s="55"/>
      <c r="F396" s="55"/>
      <c r="G396" s="55"/>
      <c r="H396" s="55"/>
      <c r="I396" s="55"/>
      <c r="J396" s="55"/>
      <c r="K396" s="55"/>
      <c r="L396" s="55"/>
      <c r="M396" s="55"/>
      <c r="N396" s="55"/>
      <c r="O396" s="11"/>
    </row>
    <row r="397" spans="1:15" s="8" customFormat="1" x14ac:dyDescent="0.25">
      <c r="A397" s="17"/>
      <c r="B397" s="22"/>
      <c r="C397" s="49"/>
      <c r="D397" s="77"/>
      <c r="E397" s="55"/>
      <c r="F397" s="55"/>
      <c r="G397" s="55"/>
      <c r="H397" s="55"/>
      <c r="I397" s="55"/>
      <c r="J397" s="55"/>
      <c r="K397" s="55"/>
      <c r="L397" s="55"/>
      <c r="M397" s="55"/>
      <c r="N397" s="55"/>
      <c r="O397" s="11"/>
    </row>
    <row r="398" spans="1:15" s="8" customFormat="1" x14ac:dyDescent="0.25">
      <c r="A398" s="17"/>
      <c r="B398" s="22"/>
      <c r="C398" s="49"/>
      <c r="D398" s="77"/>
      <c r="E398" s="55"/>
      <c r="F398" s="55"/>
      <c r="G398" s="55"/>
      <c r="H398" s="55"/>
      <c r="I398" s="55"/>
      <c r="J398" s="55"/>
      <c r="K398" s="55"/>
      <c r="L398" s="55"/>
      <c r="M398" s="55"/>
      <c r="N398" s="55"/>
      <c r="O398" s="11"/>
    </row>
    <row r="399" spans="1:15" s="8" customFormat="1" x14ac:dyDescent="0.25">
      <c r="A399" s="17"/>
      <c r="B399" s="22"/>
      <c r="C399" s="49"/>
      <c r="D399" s="77"/>
      <c r="E399" s="55"/>
      <c r="F399" s="55"/>
      <c r="G399" s="55"/>
      <c r="H399" s="55"/>
      <c r="I399" s="55"/>
      <c r="J399" s="55"/>
      <c r="K399" s="55"/>
      <c r="L399" s="55"/>
      <c r="M399" s="55"/>
      <c r="N399" s="55"/>
      <c r="O399" s="11"/>
    </row>
    <row r="400" spans="1:15" s="8" customFormat="1" x14ac:dyDescent="0.25">
      <c r="A400" s="17"/>
      <c r="B400" s="22"/>
      <c r="C400" s="49"/>
      <c r="D400" s="77"/>
      <c r="E400" s="55"/>
      <c r="F400" s="55"/>
      <c r="G400" s="55"/>
      <c r="H400" s="55"/>
      <c r="I400" s="55"/>
      <c r="J400" s="55"/>
      <c r="K400" s="55"/>
      <c r="L400" s="55"/>
      <c r="M400" s="55"/>
      <c r="N400" s="55"/>
      <c r="O400" s="11"/>
    </row>
    <row r="401" spans="1:15" s="8" customFormat="1" x14ac:dyDescent="0.25">
      <c r="A401" s="17"/>
      <c r="B401" s="22"/>
      <c r="C401" s="49"/>
      <c r="D401" s="77"/>
      <c r="E401" s="55"/>
      <c r="F401" s="55"/>
      <c r="G401" s="55"/>
      <c r="H401" s="55"/>
      <c r="I401" s="55"/>
      <c r="J401" s="55"/>
      <c r="K401" s="55"/>
      <c r="L401" s="55"/>
      <c r="M401" s="55"/>
      <c r="N401" s="55"/>
      <c r="O401" s="11"/>
    </row>
    <row r="402" spans="1:15" s="8" customFormat="1" x14ac:dyDescent="0.25">
      <c r="A402" s="17"/>
      <c r="B402" s="22"/>
      <c r="C402" s="49"/>
      <c r="D402" s="77"/>
      <c r="E402" s="55"/>
      <c r="F402" s="55"/>
      <c r="G402" s="55"/>
      <c r="H402" s="55"/>
      <c r="I402" s="55"/>
      <c r="J402" s="55"/>
      <c r="K402" s="55"/>
      <c r="L402" s="55"/>
      <c r="M402" s="55"/>
      <c r="N402" s="55"/>
      <c r="O402" s="11"/>
    </row>
    <row r="403" spans="1:15" s="8" customFormat="1" x14ac:dyDescent="0.25">
      <c r="A403" s="17"/>
      <c r="B403" s="22"/>
      <c r="C403" s="49"/>
      <c r="D403" s="77"/>
      <c r="E403" s="55"/>
      <c r="F403" s="55"/>
      <c r="G403" s="55"/>
      <c r="H403" s="55"/>
      <c r="I403" s="55"/>
      <c r="J403" s="55"/>
      <c r="K403" s="55"/>
      <c r="L403" s="55"/>
      <c r="M403" s="55"/>
      <c r="N403" s="55"/>
      <c r="O403" s="11"/>
    </row>
    <row r="404" spans="1:15" s="8" customFormat="1" x14ac:dyDescent="0.25">
      <c r="A404" s="17"/>
      <c r="B404" s="22"/>
      <c r="C404" s="49"/>
      <c r="D404" s="77"/>
      <c r="E404" s="55"/>
      <c r="F404" s="55"/>
      <c r="G404" s="55"/>
      <c r="H404" s="55"/>
      <c r="I404" s="55"/>
      <c r="J404" s="55"/>
      <c r="K404" s="55"/>
      <c r="L404" s="55"/>
      <c r="M404" s="55"/>
      <c r="N404" s="55"/>
      <c r="O404" s="11"/>
    </row>
    <row r="405" spans="1:15" s="8" customFormat="1" x14ac:dyDescent="0.25">
      <c r="A405" s="17"/>
      <c r="B405" s="22"/>
      <c r="C405" s="49"/>
      <c r="D405" s="77"/>
      <c r="E405" s="55"/>
      <c r="F405" s="55"/>
      <c r="G405" s="55"/>
      <c r="H405" s="55"/>
      <c r="I405" s="55"/>
      <c r="J405" s="55"/>
      <c r="K405" s="55"/>
      <c r="L405" s="55"/>
      <c r="M405" s="55"/>
      <c r="N405" s="55"/>
      <c r="O405" s="11"/>
    </row>
    <row r="406" spans="1:15" s="8" customFormat="1" x14ac:dyDescent="0.25">
      <c r="A406" s="17"/>
      <c r="B406" s="22"/>
      <c r="C406" s="49"/>
      <c r="D406" s="77"/>
      <c r="E406" s="55"/>
      <c r="F406" s="55"/>
      <c r="G406" s="55"/>
      <c r="H406" s="55"/>
      <c r="I406" s="55"/>
      <c r="J406" s="55"/>
      <c r="K406" s="55"/>
      <c r="L406" s="55"/>
      <c r="M406" s="55"/>
      <c r="N406" s="55"/>
      <c r="O406" s="11"/>
    </row>
    <row r="407" spans="1:15" s="8" customFormat="1" x14ac:dyDescent="0.25">
      <c r="A407" s="17"/>
      <c r="B407" s="22"/>
      <c r="C407" s="49"/>
      <c r="D407" s="77"/>
      <c r="E407" s="55"/>
      <c r="F407" s="55"/>
      <c r="G407" s="55"/>
      <c r="H407" s="55"/>
      <c r="I407" s="55"/>
      <c r="J407" s="55"/>
      <c r="K407" s="55"/>
      <c r="L407" s="55"/>
      <c r="M407" s="55"/>
      <c r="N407" s="55"/>
      <c r="O407" s="11"/>
    </row>
    <row r="408" spans="1:15" s="8" customFormat="1" x14ac:dyDescent="0.25">
      <c r="A408" s="17"/>
      <c r="B408" s="22"/>
      <c r="C408" s="49"/>
      <c r="D408" s="77"/>
      <c r="E408" s="55"/>
      <c r="F408" s="55"/>
      <c r="G408" s="55"/>
      <c r="H408" s="55"/>
      <c r="I408" s="55"/>
      <c r="J408" s="55"/>
      <c r="K408" s="55"/>
      <c r="L408" s="55"/>
      <c r="M408" s="55"/>
      <c r="N408" s="55"/>
      <c r="O408" s="11"/>
    </row>
    <row r="409" spans="1:15" s="8" customFormat="1" x14ac:dyDescent="0.25">
      <c r="A409" s="17"/>
      <c r="B409" s="22"/>
      <c r="C409" s="49"/>
      <c r="D409" s="77"/>
      <c r="E409" s="55"/>
      <c r="F409" s="55"/>
      <c r="G409" s="55"/>
      <c r="H409" s="55"/>
      <c r="I409" s="55"/>
      <c r="J409" s="55"/>
      <c r="K409" s="55"/>
      <c r="L409" s="55"/>
      <c r="M409" s="55"/>
      <c r="N409" s="55"/>
      <c r="O409" s="11"/>
    </row>
    <row r="410" spans="1:15" s="8" customFormat="1" x14ac:dyDescent="0.25">
      <c r="A410" s="17"/>
      <c r="B410" s="22"/>
      <c r="C410" s="49"/>
      <c r="D410" s="77"/>
      <c r="E410" s="55"/>
      <c r="F410" s="55"/>
      <c r="G410" s="55"/>
      <c r="H410" s="55"/>
      <c r="I410" s="55"/>
      <c r="J410" s="55"/>
      <c r="K410" s="55"/>
      <c r="L410" s="55"/>
      <c r="M410" s="55"/>
      <c r="N410" s="55"/>
      <c r="O410" s="11"/>
    </row>
    <row r="411" spans="1:15" s="8" customFormat="1" x14ac:dyDescent="0.25">
      <c r="A411" s="17"/>
      <c r="B411" s="22"/>
      <c r="C411" s="49"/>
      <c r="D411" s="77"/>
      <c r="E411" s="55"/>
      <c r="F411" s="55"/>
      <c r="G411" s="55"/>
      <c r="H411" s="55"/>
      <c r="I411" s="55"/>
      <c r="J411" s="55"/>
      <c r="K411" s="55"/>
      <c r="L411" s="55"/>
      <c r="M411" s="55"/>
      <c r="N411" s="55"/>
      <c r="O411" s="11"/>
    </row>
    <row r="412" spans="1:15" s="8" customFormat="1" x14ac:dyDescent="0.25">
      <c r="A412" s="17"/>
      <c r="B412" s="22"/>
      <c r="C412" s="49"/>
      <c r="D412" s="77"/>
      <c r="E412" s="55"/>
      <c r="F412" s="55"/>
      <c r="G412" s="55"/>
      <c r="H412" s="55"/>
      <c r="I412" s="55"/>
      <c r="J412" s="55"/>
      <c r="K412" s="55"/>
      <c r="L412" s="55"/>
      <c r="M412" s="55"/>
      <c r="N412" s="55"/>
      <c r="O412" s="11"/>
    </row>
    <row r="413" spans="1:15" s="8" customFormat="1" x14ac:dyDescent="0.25">
      <c r="A413" s="17"/>
      <c r="B413" s="22"/>
      <c r="C413" s="49"/>
      <c r="D413" s="77"/>
      <c r="E413" s="55"/>
      <c r="F413" s="55"/>
      <c r="G413" s="55"/>
      <c r="H413" s="55"/>
      <c r="I413" s="55"/>
      <c r="J413" s="55"/>
      <c r="K413" s="55"/>
      <c r="L413" s="55"/>
      <c r="M413" s="55"/>
      <c r="N413" s="55"/>
      <c r="O413" s="11"/>
    </row>
    <row r="414" spans="1:15" s="8" customFormat="1" x14ac:dyDescent="0.25">
      <c r="A414" s="17"/>
      <c r="B414" s="22"/>
      <c r="C414" s="49"/>
      <c r="D414" s="77"/>
      <c r="E414" s="55"/>
      <c r="F414" s="55"/>
      <c r="G414" s="55"/>
      <c r="H414" s="55"/>
      <c r="I414" s="55"/>
      <c r="J414" s="55"/>
      <c r="K414" s="55"/>
      <c r="L414" s="55"/>
      <c r="M414" s="55"/>
      <c r="N414" s="55"/>
      <c r="O414" s="11"/>
    </row>
    <row r="415" spans="1:15" s="8" customFormat="1" x14ac:dyDescent="0.25">
      <c r="A415" s="17"/>
      <c r="B415" s="22"/>
      <c r="C415" s="49"/>
      <c r="D415" s="77"/>
      <c r="E415" s="55"/>
      <c r="F415" s="55"/>
      <c r="G415" s="55"/>
      <c r="H415" s="55"/>
      <c r="I415" s="55"/>
      <c r="J415" s="55"/>
      <c r="K415" s="55"/>
      <c r="L415" s="55"/>
      <c r="M415" s="55"/>
      <c r="N415" s="55"/>
      <c r="O415" s="11"/>
    </row>
    <row r="416" spans="1:15" s="8" customFormat="1" x14ac:dyDescent="0.25">
      <c r="A416" s="17"/>
      <c r="B416" s="22"/>
      <c r="C416" s="49"/>
      <c r="D416" s="77"/>
      <c r="E416" s="55"/>
      <c r="F416" s="55"/>
      <c r="G416" s="55"/>
      <c r="H416" s="55"/>
      <c r="I416" s="55"/>
      <c r="J416" s="55"/>
      <c r="K416" s="55"/>
      <c r="L416" s="55"/>
      <c r="M416" s="55"/>
      <c r="N416" s="55"/>
      <c r="O416" s="11"/>
    </row>
    <row r="417" spans="1:15" s="8" customFormat="1" x14ac:dyDescent="0.25">
      <c r="A417" s="17"/>
      <c r="B417" s="22"/>
      <c r="C417" s="49"/>
      <c r="D417" s="77"/>
      <c r="E417" s="55"/>
      <c r="F417" s="55"/>
      <c r="G417" s="55"/>
      <c r="H417" s="55"/>
      <c r="I417" s="55"/>
      <c r="J417" s="55"/>
      <c r="K417" s="55"/>
      <c r="L417" s="55"/>
      <c r="M417" s="55"/>
      <c r="N417" s="55"/>
      <c r="O417" s="11"/>
    </row>
    <row r="418" spans="1:15" s="8" customFormat="1" x14ac:dyDescent="0.25">
      <c r="A418" s="17"/>
      <c r="B418" s="22"/>
      <c r="C418" s="49"/>
      <c r="D418" s="77"/>
      <c r="E418" s="55"/>
      <c r="F418" s="55"/>
      <c r="G418" s="55"/>
      <c r="H418" s="55"/>
      <c r="I418" s="55"/>
      <c r="J418" s="55"/>
      <c r="K418" s="55"/>
      <c r="L418" s="55"/>
      <c r="M418" s="55"/>
      <c r="N418" s="55"/>
      <c r="O418" s="11"/>
    </row>
    <row r="419" spans="1:15" s="8" customFormat="1" x14ac:dyDescent="0.25">
      <c r="A419" s="17"/>
      <c r="B419" s="22"/>
      <c r="C419" s="49"/>
      <c r="D419" s="77"/>
      <c r="E419" s="55"/>
      <c r="F419" s="55"/>
      <c r="G419" s="55"/>
      <c r="H419" s="55"/>
      <c r="I419" s="55"/>
      <c r="J419" s="55"/>
      <c r="K419" s="55"/>
      <c r="L419" s="55"/>
      <c r="M419" s="55"/>
      <c r="N419" s="55"/>
      <c r="O419" s="11"/>
    </row>
    <row r="420" spans="1:15" s="8" customFormat="1" x14ac:dyDescent="0.25">
      <c r="A420" s="17"/>
      <c r="B420" s="22"/>
      <c r="C420" s="49"/>
      <c r="D420" s="77"/>
      <c r="E420" s="55"/>
      <c r="F420" s="55"/>
      <c r="G420" s="55"/>
      <c r="H420" s="55"/>
      <c r="I420" s="55"/>
      <c r="J420" s="55"/>
      <c r="K420" s="55"/>
      <c r="L420" s="55"/>
      <c r="M420" s="55"/>
      <c r="N420" s="55"/>
      <c r="O420" s="11"/>
    </row>
    <row r="421" spans="1:15" s="8" customFormat="1" x14ac:dyDescent="0.25">
      <c r="A421" s="17"/>
      <c r="B421" s="22"/>
      <c r="C421" s="49"/>
      <c r="D421" s="77"/>
      <c r="E421" s="55"/>
      <c r="F421" s="55"/>
      <c r="G421" s="55"/>
      <c r="H421" s="55"/>
      <c r="I421" s="55"/>
      <c r="J421" s="55"/>
      <c r="K421" s="55"/>
      <c r="L421" s="55"/>
      <c r="M421" s="55"/>
      <c r="N421" s="55"/>
      <c r="O421" s="11"/>
    </row>
    <row r="422" spans="1:15" s="8" customFormat="1" x14ac:dyDescent="0.25">
      <c r="A422" s="17"/>
      <c r="B422" s="22"/>
      <c r="C422" s="49"/>
      <c r="D422" s="77"/>
      <c r="E422" s="55"/>
      <c r="F422" s="55"/>
      <c r="G422" s="55"/>
      <c r="H422" s="55"/>
      <c r="I422" s="55"/>
      <c r="J422" s="55"/>
      <c r="K422" s="55"/>
      <c r="L422" s="55"/>
      <c r="M422" s="55"/>
      <c r="N422" s="55"/>
      <c r="O422" s="11"/>
    </row>
    <row r="423" spans="1:15" s="8" customFormat="1" x14ac:dyDescent="0.25">
      <c r="A423" s="17"/>
      <c r="B423" s="22"/>
      <c r="C423" s="49"/>
      <c r="D423" s="77"/>
      <c r="E423" s="55"/>
      <c r="F423" s="55"/>
      <c r="G423" s="55"/>
      <c r="H423" s="55"/>
      <c r="I423" s="55"/>
      <c r="J423" s="55"/>
      <c r="K423" s="55"/>
      <c r="L423" s="55"/>
      <c r="M423" s="55"/>
      <c r="N423" s="55"/>
      <c r="O423" s="11"/>
    </row>
    <row r="424" spans="1:15" s="8" customFormat="1" x14ac:dyDescent="0.25">
      <c r="A424" s="17"/>
      <c r="B424" s="22"/>
      <c r="C424" s="49"/>
      <c r="D424" s="77"/>
      <c r="E424" s="55"/>
      <c r="F424" s="55"/>
      <c r="G424" s="55"/>
      <c r="H424" s="55"/>
      <c r="I424" s="55"/>
      <c r="J424" s="55"/>
      <c r="K424" s="55"/>
      <c r="L424" s="55"/>
      <c r="M424" s="55"/>
      <c r="N424" s="55"/>
      <c r="O424" s="11"/>
    </row>
    <row r="425" spans="1:15" s="8" customFormat="1" x14ac:dyDescent="0.25">
      <c r="A425" s="17"/>
      <c r="B425" s="22"/>
      <c r="C425" s="49"/>
      <c r="D425" s="77"/>
      <c r="E425" s="55"/>
      <c r="F425" s="55"/>
      <c r="G425" s="55"/>
      <c r="H425" s="55"/>
      <c r="I425" s="55"/>
      <c r="J425" s="55"/>
      <c r="K425" s="55"/>
      <c r="L425" s="55"/>
      <c r="M425" s="55"/>
      <c r="N425" s="55"/>
      <c r="O425" s="11"/>
    </row>
    <row r="426" spans="1:15" s="8" customFormat="1" x14ac:dyDescent="0.25">
      <c r="A426" s="17"/>
      <c r="B426" s="22"/>
      <c r="C426" s="49"/>
      <c r="D426" s="77"/>
      <c r="E426" s="55"/>
      <c r="F426" s="55"/>
      <c r="G426" s="55"/>
      <c r="H426" s="55"/>
      <c r="I426" s="55"/>
      <c r="J426" s="55"/>
      <c r="K426" s="55"/>
      <c r="L426" s="55"/>
      <c r="M426" s="55"/>
      <c r="N426" s="55"/>
      <c r="O426" s="11"/>
    </row>
    <row r="427" spans="1:15" s="8" customFormat="1" x14ac:dyDescent="0.25">
      <c r="A427" s="17"/>
      <c r="B427" s="22"/>
      <c r="C427" s="49"/>
      <c r="D427" s="77"/>
      <c r="E427" s="55"/>
      <c r="F427" s="55"/>
      <c r="G427" s="55"/>
      <c r="H427" s="55"/>
      <c r="I427" s="55"/>
      <c r="J427" s="55"/>
      <c r="K427" s="55"/>
      <c r="L427" s="55"/>
      <c r="M427" s="55"/>
      <c r="N427" s="55"/>
      <c r="O427" s="11"/>
    </row>
    <row r="428" spans="1:15" s="8" customFormat="1" x14ac:dyDescent="0.25">
      <c r="A428" s="17"/>
      <c r="B428" s="22"/>
      <c r="C428" s="49"/>
      <c r="D428" s="77"/>
      <c r="E428" s="55"/>
      <c r="F428" s="55"/>
      <c r="G428" s="55"/>
      <c r="H428" s="55"/>
      <c r="I428" s="55"/>
      <c r="J428" s="55"/>
      <c r="K428" s="55"/>
      <c r="L428" s="55"/>
      <c r="M428" s="55"/>
      <c r="N428" s="55"/>
      <c r="O428" s="11"/>
    </row>
    <row r="429" spans="1:15" s="8" customFormat="1" x14ac:dyDescent="0.25">
      <c r="A429" s="17"/>
      <c r="B429" s="22"/>
      <c r="C429" s="49"/>
      <c r="D429" s="77"/>
      <c r="E429" s="55"/>
      <c r="F429" s="55"/>
      <c r="G429" s="55"/>
      <c r="H429" s="55"/>
      <c r="I429" s="55"/>
      <c r="J429" s="55"/>
      <c r="K429" s="55"/>
      <c r="L429" s="55"/>
      <c r="M429" s="55"/>
      <c r="N429" s="55"/>
      <c r="O429" s="11"/>
    </row>
    <row r="430" spans="1:15" s="8" customFormat="1" x14ac:dyDescent="0.25">
      <c r="A430" s="17"/>
      <c r="B430" s="22"/>
      <c r="C430" s="49"/>
      <c r="D430" s="77"/>
      <c r="E430" s="55"/>
      <c r="F430" s="55"/>
      <c r="G430" s="55"/>
      <c r="H430" s="55"/>
      <c r="I430" s="55"/>
      <c r="J430" s="55"/>
      <c r="K430" s="55"/>
      <c r="L430" s="55"/>
      <c r="M430" s="55"/>
      <c r="N430" s="55"/>
      <c r="O430" s="11"/>
    </row>
    <row r="431" spans="1:15" s="8" customFormat="1" x14ac:dyDescent="0.25">
      <c r="A431" s="17"/>
      <c r="B431" s="22"/>
      <c r="C431" s="49"/>
      <c r="D431" s="77"/>
      <c r="E431" s="55"/>
      <c r="F431" s="55"/>
      <c r="G431" s="55"/>
      <c r="H431" s="55"/>
      <c r="I431" s="55"/>
      <c r="J431" s="55"/>
      <c r="K431" s="55"/>
      <c r="L431" s="55"/>
      <c r="M431" s="55"/>
      <c r="N431" s="55"/>
      <c r="O431" s="11"/>
    </row>
    <row r="432" spans="1:15" s="8" customFormat="1" x14ac:dyDescent="0.25">
      <c r="A432" s="17"/>
      <c r="B432" s="22"/>
      <c r="C432" s="49"/>
      <c r="D432" s="77"/>
      <c r="E432" s="55"/>
      <c r="F432" s="55"/>
      <c r="G432" s="55"/>
      <c r="H432" s="55"/>
      <c r="I432" s="55"/>
      <c r="J432" s="55"/>
      <c r="K432" s="55"/>
      <c r="L432" s="55"/>
      <c r="M432" s="55"/>
      <c r="N432" s="55"/>
      <c r="O432" s="11"/>
    </row>
    <row r="433" spans="1:15" s="8" customFormat="1" x14ac:dyDescent="0.25">
      <c r="A433" s="17"/>
      <c r="B433" s="22"/>
      <c r="C433" s="49"/>
      <c r="D433" s="77"/>
      <c r="E433" s="55"/>
      <c r="F433" s="55"/>
      <c r="G433" s="55"/>
      <c r="H433" s="55"/>
      <c r="I433" s="55"/>
      <c r="J433" s="55"/>
      <c r="K433" s="55"/>
      <c r="L433" s="55"/>
      <c r="M433" s="55"/>
      <c r="N433" s="55"/>
      <c r="O433" s="11"/>
    </row>
    <row r="434" spans="1:15" s="8" customFormat="1" x14ac:dyDescent="0.25">
      <c r="A434" s="17"/>
      <c r="B434" s="22"/>
      <c r="C434" s="49"/>
      <c r="D434" s="77"/>
      <c r="E434" s="55"/>
      <c r="F434" s="55"/>
      <c r="G434" s="55"/>
      <c r="H434" s="55"/>
      <c r="I434" s="55"/>
      <c r="J434" s="55"/>
      <c r="K434" s="55"/>
      <c r="L434" s="55"/>
      <c r="M434" s="55"/>
      <c r="N434" s="55"/>
      <c r="O434" s="11"/>
    </row>
    <row r="435" spans="1:15" s="8" customFormat="1" x14ac:dyDescent="0.25">
      <c r="A435" s="17"/>
      <c r="B435" s="22"/>
      <c r="C435" s="49"/>
      <c r="D435" s="77"/>
      <c r="E435" s="55"/>
      <c r="F435" s="55"/>
      <c r="G435" s="55"/>
      <c r="H435" s="55"/>
      <c r="I435" s="55"/>
      <c r="J435" s="55"/>
      <c r="K435" s="55"/>
      <c r="L435" s="55"/>
      <c r="M435" s="55"/>
      <c r="N435" s="55"/>
      <c r="O435" s="11"/>
    </row>
    <row r="436" spans="1:15" s="8" customFormat="1" x14ac:dyDescent="0.25">
      <c r="A436" s="17"/>
      <c r="B436" s="22"/>
      <c r="C436" s="49"/>
      <c r="D436" s="77"/>
      <c r="E436" s="55"/>
      <c r="F436" s="55"/>
      <c r="G436" s="55"/>
      <c r="H436" s="55"/>
      <c r="I436" s="55"/>
      <c r="J436" s="55"/>
      <c r="K436" s="55"/>
      <c r="L436" s="55"/>
      <c r="M436" s="55"/>
      <c r="N436" s="55"/>
      <c r="O436" s="11"/>
    </row>
    <row r="437" spans="1:15" s="8" customFormat="1" x14ac:dyDescent="0.25">
      <c r="A437" s="17"/>
      <c r="B437" s="22"/>
      <c r="C437" s="49"/>
      <c r="D437" s="77"/>
      <c r="E437" s="55"/>
      <c r="F437" s="55"/>
      <c r="G437" s="55"/>
      <c r="H437" s="55"/>
      <c r="I437" s="55"/>
      <c r="J437" s="55"/>
      <c r="K437" s="55"/>
      <c r="L437" s="55"/>
      <c r="M437" s="55"/>
      <c r="N437" s="55"/>
      <c r="O437" s="11"/>
    </row>
    <row r="438" spans="1:15" s="8" customFormat="1" x14ac:dyDescent="0.25">
      <c r="A438" s="17"/>
      <c r="B438" s="22"/>
      <c r="C438" s="49"/>
      <c r="D438" s="77"/>
      <c r="E438" s="55"/>
      <c r="F438" s="55"/>
      <c r="G438" s="55"/>
      <c r="H438" s="55"/>
      <c r="I438" s="55"/>
      <c r="J438" s="55"/>
      <c r="K438" s="55"/>
      <c r="L438" s="55"/>
      <c r="M438" s="55"/>
      <c r="N438" s="55"/>
      <c r="O438" s="11"/>
    </row>
    <row r="439" spans="1:15" s="8" customFormat="1" x14ac:dyDescent="0.25">
      <c r="A439" s="17"/>
      <c r="B439" s="22"/>
      <c r="C439" s="49"/>
      <c r="D439" s="77"/>
      <c r="E439" s="55"/>
      <c r="F439" s="55"/>
      <c r="G439" s="55"/>
      <c r="H439" s="55"/>
      <c r="I439" s="55"/>
      <c r="J439" s="55"/>
      <c r="K439" s="55"/>
      <c r="L439" s="55"/>
      <c r="M439" s="55"/>
      <c r="N439" s="55"/>
      <c r="O439" s="11"/>
    </row>
    <row r="440" spans="1:15" s="8" customFormat="1" x14ac:dyDescent="0.25">
      <c r="A440" s="17"/>
      <c r="B440" s="22"/>
      <c r="C440" s="49"/>
      <c r="D440" s="77"/>
      <c r="E440" s="55"/>
      <c r="F440" s="55"/>
      <c r="G440" s="55"/>
      <c r="H440" s="55"/>
      <c r="I440" s="55"/>
      <c r="J440" s="55"/>
      <c r="K440" s="55"/>
      <c r="L440" s="55"/>
      <c r="M440" s="55"/>
      <c r="N440" s="55"/>
      <c r="O440" s="11"/>
    </row>
    <row r="441" spans="1:15" s="8" customFormat="1" x14ac:dyDescent="0.25">
      <c r="A441" s="17"/>
      <c r="B441" s="22"/>
      <c r="C441" s="49"/>
      <c r="D441" s="77"/>
      <c r="E441" s="55"/>
      <c r="F441" s="55"/>
      <c r="G441" s="55"/>
      <c r="H441" s="55"/>
      <c r="I441" s="55"/>
      <c r="J441" s="55"/>
      <c r="K441" s="55"/>
      <c r="L441" s="55"/>
      <c r="M441" s="55"/>
      <c r="N441" s="55"/>
      <c r="O441" s="11"/>
    </row>
    <row r="442" spans="1:15" s="8" customFormat="1" x14ac:dyDescent="0.25">
      <c r="A442" s="17"/>
      <c r="B442" s="22"/>
      <c r="C442" s="49"/>
      <c r="D442" s="77"/>
      <c r="E442" s="55"/>
      <c r="F442" s="55"/>
      <c r="G442" s="55"/>
      <c r="H442" s="55"/>
      <c r="I442" s="55"/>
      <c r="J442" s="55"/>
      <c r="K442" s="55"/>
      <c r="L442" s="55"/>
      <c r="M442" s="55"/>
      <c r="N442" s="55"/>
      <c r="O442" s="11"/>
    </row>
    <row r="443" spans="1:15" s="8" customFormat="1" x14ac:dyDescent="0.25">
      <c r="A443" s="17"/>
      <c r="B443" s="22"/>
      <c r="C443" s="49"/>
      <c r="D443" s="77"/>
      <c r="E443" s="55"/>
      <c r="F443" s="55"/>
      <c r="G443" s="55"/>
      <c r="H443" s="55"/>
      <c r="I443" s="55"/>
      <c r="J443" s="55"/>
      <c r="K443" s="55"/>
      <c r="L443" s="55"/>
      <c r="M443" s="55"/>
      <c r="N443" s="55"/>
      <c r="O443" s="11"/>
    </row>
    <row r="444" spans="1:15" s="8" customFormat="1" x14ac:dyDescent="0.25">
      <c r="A444" s="17"/>
      <c r="B444" s="22"/>
      <c r="C444" s="49"/>
      <c r="D444" s="77"/>
      <c r="E444" s="55"/>
      <c r="F444" s="55"/>
      <c r="G444" s="55"/>
      <c r="H444" s="55"/>
      <c r="I444" s="55"/>
      <c r="J444" s="55"/>
      <c r="K444" s="55"/>
      <c r="L444" s="55"/>
      <c r="M444" s="55"/>
      <c r="N444" s="55"/>
      <c r="O444" s="11"/>
    </row>
    <row r="445" spans="1:15" s="8" customFormat="1" x14ac:dyDescent="0.25">
      <c r="A445" s="17"/>
      <c r="B445" s="22"/>
      <c r="C445" s="49"/>
      <c r="D445" s="77"/>
      <c r="E445" s="55"/>
      <c r="F445" s="55"/>
      <c r="G445" s="55"/>
      <c r="H445" s="55"/>
      <c r="I445" s="55"/>
      <c r="J445" s="55"/>
      <c r="K445" s="55"/>
      <c r="L445" s="55"/>
      <c r="M445" s="55"/>
      <c r="N445" s="55"/>
      <c r="O445" s="11"/>
    </row>
    <row r="446" spans="1:15" s="8" customFormat="1" x14ac:dyDescent="0.25">
      <c r="A446" s="17"/>
      <c r="B446" s="22"/>
      <c r="C446" s="49"/>
      <c r="D446" s="77"/>
      <c r="E446" s="55"/>
      <c r="F446" s="55"/>
      <c r="G446" s="55"/>
      <c r="H446" s="55"/>
      <c r="I446" s="55"/>
      <c r="J446" s="55"/>
      <c r="K446" s="55"/>
      <c r="L446" s="55"/>
      <c r="M446" s="55"/>
      <c r="N446" s="55"/>
      <c r="O446" s="11"/>
    </row>
    <row r="447" spans="1:15" s="8" customFormat="1" x14ac:dyDescent="0.25">
      <c r="A447" s="17"/>
      <c r="B447" s="22"/>
      <c r="C447" s="49"/>
      <c r="D447" s="77"/>
      <c r="E447" s="55"/>
      <c r="F447" s="55"/>
      <c r="G447" s="55"/>
      <c r="H447" s="55"/>
      <c r="I447" s="55"/>
      <c r="J447" s="55"/>
      <c r="K447" s="55"/>
      <c r="L447" s="55"/>
      <c r="M447" s="55"/>
      <c r="N447" s="55"/>
      <c r="O447" s="11"/>
    </row>
    <row r="448" spans="1:15" s="8" customFormat="1" x14ac:dyDescent="0.25">
      <c r="A448" s="17"/>
      <c r="B448" s="22"/>
      <c r="C448" s="49"/>
      <c r="D448" s="77"/>
      <c r="E448" s="55"/>
      <c r="F448" s="55"/>
      <c r="G448" s="55"/>
      <c r="H448" s="55"/>
      <c r="I448" s="55"/>
      <c r="J448" s="55"/>
      <c r="K448" s="55"/>
      <c r="L448" s="55"/>
      <c r="M448" s="55"/>
      <c r="N448" s="55"/>
      <c r="O448" s="11"/>
    </row>
    <row r="449" spans="1:15" s="8" customFormat="1" x14ac:dyDescent="0.25">
      <c r="A449" s="17"/>
      <c r="B449" s="22"/>
      <c r="C449" s="49"/>
      <c r="D449" s="77"/>
      <c r="E449" s="55"/>
      <c r="F449" s="55"/>
      <c r="G449" s="55"/>
      <c r="H449" s="55"/>
      <c r="I449" s="55"/>
      <c r="J449" s="55"/>
      <c r="K449" s="55"/>
      <c r="L449" s="55"/>
      <c r="M449" s="55"/>
      <c r="N449" s="55"/>
      <c r="O449" s="11"/>
    </row>
    <row r="450" spans="1:15" s="8" customFormat="1" x14ac:dyDescent="0.25">
      <c r="A450" s="17"/>
      <c r="B450" s="22"/>
      <c r="C450" s="49"/>
      <c r="D450" s="77"/>
      <c r="E450" s="55"/>
      <c r="F450" s="55"/>
      <c r="G450" s="55"/>
      <c r="H450" s="55"/>
      <c r="I450" s="55"/>
      <c r="J450" s="55"/>
      <c r="K450" s="55"/>
      <c r="L450" s="55"/>
      <c r="M450" s="55"/>
      <c r="N450" s="55"/>
      <c r="O450" s="11"/>
    </row>
    <row r="451" spans="1:15" s="8" customFormat="1" x14ac:dyDescent="0.25">
      <c r="A451" s="17"/>
      <c r="B451" s="22"/>
      <c r="C451" s="49"/>
      <c r="D451" s="77"/>
      <c r="E451" s="55"/>
      <c r="F451" s="55"/>
      <c r="G451" s="55"/>
      <c r="H451" s="55"/>
      <c r="I451" s="55"/>
      <c r="J451" s="55"/>
      <c r="K451" s="55"/>
      <c r="L451" s="55"/>
      <c r="M451" s="55"/>
      <c r="N451" s="55"/>
      <c r="O451" s="11"/>
    </row>
    <row r="452" spans="1:15" s="8" customFormat="1" x14ac:dyDescent="0.25">
      <c r="A452" s="17"/>
      <c r="B452" s="22"/>
      <c r="C452" s="49"/>
      <c r="D452" s="77"/>
      <c r="E452" s="55"/>
      <c r="F452" s="55"/>
      <c r="G452" s="55"/>
      <c r="H452" s="55"/>
      <c r="I452" s="55"/>
      <c r="J452" s="55"/>
      <c r="K452" s="55"/>
      <c r="L452" s="55"/>
      <c r="M452" s="55"/>
      <c r="N452" s="55"/>
      <c r="O452" s="11"/>
    </row>
    <row r="453" spans="1:15" s="8" customFormat="1" x14ac:dyDescent="0.25">
      <c r="A453" s="17"/>
      <c r="B453" s="22"/>
      <c r="C453" s="49"/>
      <c r="D453" s="77"/>
      <c r="E453" s="55"/>
      <c r="F453" s="55"/>
      <c r="G453" s="55"/>
      <c r="H453" s="55"/>
      <c r="I453" s="55"/>
      <c r="J453" s="55"/>
      <c r="K453" s="55"/>
      <c r="L453" s="55"/>
      <c r="M453" s="55"/>
      <c r="N453" s="55"/>
      <c r="O453" s="11"/>
    </row>
    <row r="454" spans="1:15" s="8" customFormat="1" x14ac:dyDescent="0.25">
      <c r="A454" s="17"/>
      <c r="B454" s="22"/>
      <c r="C454" s="49"/>
      <c r="D454" s="77"/>
      <c r="E454" s="55"/>
      <c r="F454" s="55"/>
      <c r="G454" s="55"/>
      <c r="H454" s="55"/>
      <c r="I454" s="55"/>
      <c r="J454" s="55"/>
      <c r="K454" s="55"/>
      <c r="L454" s="55"/>
      <c r="M454" s="55"/>
      <c r="N454" s="55"/>
      <c r="O454" s="11"/>
    </row>
    <row r="455" spans="1:15" s="8" customFormat="1" x14ac:dyDescent="0.25">
      <c r="A455" s="17"/>
      <c r="B455" s="22"/>
      <c r="C455" s="49"/>
      <c r="D455" s="77"/>
      <c r="E455" s="55"/>
      <c r="F455" s="55"/>
      <c r="G455" s="55"/>
      <c r="H455" s="55"/>
      <c r="I455" s="55"/>
      <c r="J455" s="55"/>
      <c r="K455" s="55"/>
      <c r="L455" s="55"/>
      <c r="M455" s="55"/>
      <c r="N455" s="55"/>
      <c r="O455" s="11"/>
    </row>
    <row r="456" spans="1:15" s="8" customFormat="1" x14ac:dyDescent="0.25">
      <c r="A456" s="17"/>
      <c r="B456" s="22"/>
      <c r="C456" s="49"/>
      <c r="D456" s="77"/>
      <c r="E456" s="55"/>
      <c r="F456" s="55"/>
      <c r="G456" s="55"/>
      <c r="H456" s="55"/>
      <c r="I456" s="55"/>
      <c r="J456" s="55"/>
      <c r="K456" s="55"/>
      <c r="L456" s="55"/>
      <c r="M456" s="55"/>
      <c r="N456" s="55"/>
      <c r="O456" s="11"/>
    </row>
    <row r="457" spans="1:15" s="8" customFormat="1" x14ac:dyDescent="0.25">
      <c r="A457" s="17"/>
      <c r="B457" s="22"/>
      <c r="C457" s="49"/>
      <c r="D457" s="77"/>
      <c r="E457" s="55"/>
      <c r="F457" s="55"/>
      <c r="G457" s="55"/>
      <c r="H457" s="55"/>
      <c r="I457" s="55"/>
      <c r="J457" s="55"/>
      <c r="K457" s="55"/>
      <c r="L457" s="55"/>
      <c r="M457" s="55"/>
      <c r="N457" s="55"/>
      <c r="O457" s="11"/>
    </row>
    <row r="458" spans="1:15" s="8" customFormat="1" x14ac:dyDescent="0.25">
      <c r="A458" s="17"/>
      <c r="B458" s="22"/>
      <c r="C458" s="49"/>
      <c r="D458" s="77"/>
      <c r="E458" s="55"/>
      <c r="F458" s="55"/>
      <c r="G458" s="55"/>
      <c r="H458" s="55"/>
      <c r="I458" s="55"/>
      <c r="J458" s="55"/>
      <c r="K458" s="55"/>
      <c r="L458" s="55"/>
      <c r="M458" s="55"/>
      <c r="N458" s="55"/>
      <c r="O458" s="11"/>
    </row>
    <row r="459" spans="1:15" s="8" customFormat="1" x14ac:dyDescent="0.25">
      <c r="A459" s="17"/>
      <c r="B459" s="22"/>
      <c r="C459" s="49"/>
      <c r="D459" s="77"/>
      <c r="E459" s="55"/>
      <c r="F459" s="55"/>
      <c r="G459" s="55"/>
      <c r="H459" s="55"/>
      <c r="I459" s="55"/>
      <c r="J459" s="55"/>
      <c r="K459" s="55"/>
      <c r="L459" s="55"/>
      <c r="M459" s="55"/>
      <c r="N459" s="55"/>
      <c r="O459" s="11"/>
    </row>
    <row r="460" spans="1:15" s="8" customFormat="1" x14ac:dyDescent="0.25">
      <c r="A460" s="17"/>
      <c r="B460" s="22"/>
      <c r="C460" s="49"/>
      <c r="D460" s="77"/>
      <c r="E460" s="55"/>
      <c r="F460" s="55"/>
      <c r="G460" s="55"/>
      <c r="H460" s="55"/>
      <c r="I460" s="55"/>
      <c r="J460" s="55"/>
      <c r="K460" s="55"/>
      <c r="L460" s="55"/>
      <c r="M460" s="55"/>
      <c r="N460" s="55"/>
      <c r="O460" s="11"/>
    </row>
    <row r="461" spans="1:15" s="8" customFormat="1" x14ac:dyDescent="0.25">
      <c r="A461" s="17"/>
      <c r="B461" s="22"/>
      <c r="C461" s="49"/>
      <c r="D461" s="77"/>
      <c r="E461" s="55"/>
      <c r="F461" s="55"/>
      <c r="G461" s="55"/>
      <c r="H461" s="55"/>
      <c r="I461" s="55"/>
      <c r="J461" s="55"/>
      <c r="K461" s="55"/>
      <c r="L461" s="55"/>
      <c r="M461" s="55"/>
      <c r="N461" s="55"/>
      <c r="O461" s="11"/>
    </row>
    <row r="462" spans="1:15" s="8" customFormat="1" x14ac:dyDescent="0.25">
      <c r="A462" s="17"/>
      <c r="B462" s="22"/>
      <c r="C462" s="49"/>
      <c r="D462" s="77"/>
      <c r="E462" s="55"/>
      <c r="F462" s="55"/>
      <c r="G462" s="55"/>
      <c r="H462" s="55"/>
      <c r="I462" s="55"/>
      <c r="J462" s="55"/>
      <c r="K462" s="55"/>
      <c r="L462" s="55"/>
      <c r="M462" s="55"/>
      <c r="N462" s="55"/>
      <c r="O462" s="11"/>
    </row>
    <row r="463" spans="1:15" s="8" customFormat="1" x14ac:dyDescent="0.25">
      <c r="A463" s="17"/>
      <c r="B463" s="22"/>
      <c r="C463" s="49"/>
      <c r="D463" s="77"/>
      <c r="E463" s="55"/>
      <c r="F463" s="55"/>
      <c r="G463" s="55"/>
      <c r="H463" s="55"/>
      <c r="I463" s="55"/>
      <c r="J463" s="55"/>
      <c r="K463" s="55"/>
      <c r="L463" s="55"/>
      <c r="M463" s="55"/>
      <c r="N463" s="55"/>
      <c r="O463" s="11"/>
    </row>
    <row r="464" spans="1:15" s="8" customFormat="1" x14ac:dyDescent="0.25">
      <c r="A464" s="17"/>
      <c r="B464" s="22"/>
      <c r="C464" s="49"/>
      <c r="D464" s="77"/>
      <c r="E464" s="55"/>
      <c r="F464" s="55"/>
      <c r="G464" s="55"/>
      <c r="H464" s="55"/>
      <c r="I464" s="55"/>
      <c r="J464" s="55"/>
      <c r="K464" s="55"/>
      <c r="L464" s="55"/>
      <c r="M464" s="55"/>
      <c r="N464" s="55"/>
      <c r="O464" s="11"/>
    </row>
    <row r="465" spans="1:15" s="8" customFormat="1" x14ac:dyDescent="0.25">
      <c r="A465" s="17"/>
      <c r="B465" s="22"/>
      <c r="C465" s="49"/>
      <c r="D465" s="77"/>
      <c r="E465" s="55"/>
      <c r="F465" s="55"/>
      <c r="G465" s="55"/>
      <c r="H465" s="55"/>
      <c r="I465" s="55"/>
      <c r="J465" s="55"/>
      <c r="K465" s="55"/>
      <c r="L465" s="55"/>
      <c r="M465" s="55"/>
      <c r="N465" s="55"/>
      <c r="O465" s="11"/>
    </row>
    <row r="466" spans="1:15" s="8" customFormat="1" x14ac:dyDescent="0.25">
      <c r="A466" s="17"/>
      <c r="B466" s="22"/>
      <c r="C466" s="49"/>
      <c r="D466" s="77"/>
      <c r="E466" s="55"/>
      <c r="F466" s="55"/>
      <c r="G466" s="55"/>
      <c r="H466" s="55"/>
      <c r="I466" s="55"/>
      <c r="J466" s="55"/>
      <c r="K466" s="55"/>
      <c r="L466" s="55"/>
      <c r="M466" s="55"/>
      <c r="N466" s="55"/>
      <c r="O466" s="11"/>
    </row>
    <row r="467" spans="1:15" s="8" customFormat="1" x14ac:dyDescent="0.25">
      <c r="A467" s="17"/>
      <c r="B467" s="22"/>
      <c r="C467" s="49"/>
      <c r="D467" s="77"/>
      <c r="E467" s="55"/>
      <c r="F467" s="55"/>
      <c r="G467" s="55"/>
      <c r="H467" s="55"/>
      <c r="I467" s="55"/>
      <c r="J467" s="55"/>
      <c r="K467" s="55"/>
      <c r="L467" s="55"/>
      <c r="M467" s="55"/>
      <c r="N467" s="55"/>
      <c r="O467" s="11"/>
    </row>
    <row r="468" spans="1:15" s="8" customFormat="1" x14ac:dyDescent="0.25">
      <c r="A468" s="17"/>
      <c r="B468" s="22"/>
      <c r="C468" s="49"/>
      <c r="D468" s="77"/>
      <c r="E468" s="55"/>
      <c r="F468" s="55"/>
      <c r="G468" s="55"/>
      <c r="H468" s="55"/>
      <c r="I468" s="55"/>
      <c r="J468" s="55"/>
      <c r="K468" s="55"/>
      <c r="L468" s="55"/>
      <c r="M468" s="55"/>
      <c r="N468" s="55"/>
      <c r="O468" s="11"/>
    </row>
    <row r="469" spans="1:15" s="8" customFormat="1" x14ac:dyDescent="0.25">
      <c r="A469" s="17"/>
      <c r="B469" s="22"/>
      <c r="C469" s="49"/>
      <c r="D469" s="77"/>
      <c r="E469" s="55"/>
      <c r="F469" s="55"/>
      <c r="G469" s="55"/>
      <c r="H469" s="55"/>
      <c r="I469" s="55"/>
      <c r="J469" s="55"/>
      <c r="K469" s="55"/>
      <c r="L469" s="55"/>
      <c r="M469" s="55"/>
      <c r="N469" s="55"/>
      <c r="O469" s="11"/>
    </row>
    <row r="470" spans="1:15" s="8" customFormat="1" x14ac:dyDescent="0.25">
      <c r="A470" s="17"/>
      <c r="B470" s="22"/>
      <c r="C470" s="49"/>
      <c r="D470" s="77"/>
      <c r="E470" s="55"/>
      <c r="F470" s="55"/>
      <c r="G470" s="55"/>
      <c r="H470" s="55"/>
      <c r="I470" s="55"/>
      <c r="J470" s="55"/>
      <c r="K470" s="55"/>
      <c r="L470" s="55"/>
      <c r="M470" s="55"/>
      <c r="N470" s="55"/>
      <c r="O470" s="11"/>
    </row>
    <row r="471" spans="1:15" s="8" customFormat="1" x14ac:dyDescent="0.25">
      <c r="A471" s="17"/>
      <c r="B471" s="22"/>
      <c r="C471" s="49"/>
      <c r="D471" s="77"/>
      <c r="E471" s="55"/>
      <c r="F471" s="55"/>
      <c r="G471" s="55"/>
      <c r="H471" s="55"/>
      <c r="I471" s="55"/>
      <c r="J471" s="55"/>
      <c r="K471" s="55"/>
      <c r="L471" s="55"/>
      <c r="M471" s="55"/>
      <c r="N471" s="55"/>
      <c r="O471" s="11"/>
    </row>
    <row r="472" spans="1:15" s="8" customFormat="1" x14ac:dyDescent="0.25">
      <c r="A472" s="17"/>
      <c r="B472" s="22"/>
      <c r="C472" s="49"/>
      <c r="D472" s="77"/>
      <c r="E472" s="55"/>
      <c r="F472" s="55"/>
      <c r="G472" s="55"/>
      <c r="H472" s="55"/>
      <c r="I472" s="55"/>
      <c r="J472" s="55"/>
      <c r="K472" s="55"/>
      <c r="L472" s="55"/>
      <c r="M472" s="55"/>
      <c r="N472" s="55"/>
      <c r="O472" s="11"/>
    </row>
    <row r="473" spans="1:15" s="8" customFormat="1" x14ac:dyDescent="0.25">
      <c r="A473" s="17"/>
      <c r="B473" s="22"/>
      <c r="C473" s="49"/>
      <c r="D473" s="77"/>
      <c r="E473" s="55"/>
      <c r="F473" s="55"/>
      <c r="G473" s="55"/>
      <c r="H473" s="55"/>
      <c r="I473" s="55"/>
      <c r="J473" s="55"/>
      <c r="K473" s="55"/>
      <c r="L473" s="55"/>
      <c r="M473" s="55"/>
      <c r="N473" s="55"/>
      <c r="O473" s="11"/>
    </row>
    <row r="474" spans="1:15" s="8" customFormat="1" x14ac:dyDescent="0.25">
      <c r="A474" s="17"/>
      <c r="B474" s="22"/>
      <c r="C474" s="49"/>
      <c r="D474" s="77"/>
      <c r="E474" s="55"/>
      <c r="F474" s="55"/>
      <c r="G474" s="55"/>
      <c r="H474" s="55"/>
      <c r="I474" s="55"/>
      <c r="J474" s="55"/>
      <c r="K474" s="55"/>
      <c r="L474" s="55"/>
      <c r="M474" s="55"/>
      <c r="N474" s="55"/>
      <c r="O474" s="11"/>
    </row>
    <row r="475" spans="1:15" s="8" customFormat="1" x14ac:dyDescent="0.25">
      <c r="A475" s="17"/>
      <c r="B475" s="22"/>
      <c r="C475" s="49"/>
      <c r="D475" s="77"/>
      <c r="E475" s="55"/>
      <c r="F475" s="55"/>
      <c r="G475" s="55"/>
      <c r="H475" s="55"/>
      <c r="I475" s="55"/>
      <c r="J475" s="55"/>
      <c r="K475" s="55"/>
      <c r="L475" s="55"/>
      <c r="M475" s="55"/>
      <c r="N475" s="55"/>
      <c r="O475" s="11"/>
    </row>
    <row r="476" spans="1:15" s="8" customFormat="1" x14ac:dyDescent="0.25">
      <c r="A476" s="17"/>
      <c r="B476" s="22"/>
      <c r="C476" s="49"/>
      <c r="D476" s="77"/>
      <c r="E476" s="55"/>
      <c r="F476" s="55"/>
      <c r="G476" s="55"/>
      <c r="H476" s="55"/>
      <c r="I476" s="55"/>
      <c r="J476" s="55"/>
      <c r="K476" s="55"/>
      <c r="L476" s="55"/>
      <c r="M476" s="55"/>
      <c r="N476" s="55"/>
      <c r="O476" s="11"/>
    </row>
    <row r="477" spans="1:15" s="8" customFormat="1" x14ac:dyDescent="0.25">
      <c r="A477" s="17"/>
      <c r="B477" s="22"/>
      <c r="C477" s="49"/>
      <c r="D477" s="77"/>
      <c r="E477" s="55"/>
      <c r="F477" s="55"/>
      <c r="G477" s="55"/>
      <c r="H477" s="55"/>
      <c r="I477" s="55"/>
      <c r="J477" s="55"/>
      <c r="K477" s="55"/>
      <c r="L477" s="55"/>
      <c r="M477" s="55"/>
      <c r="N477" s="55"/>
      <c r="O477" s="11"/>
    </row>
    <row r="478" spans="1:15" s="8" customFormat="1" x14ac:dyDescent="0.25">
      <c r="A478" s="17"/>
      <c r="B478" s="22"/>
      <c r="C478" s="49"/>
      <c r="D478" s="77"/>
      <c r="E478" s="55"/>
      <c r="F478" s="55"/>
      <c r="G478" s="55"/>
      <c r="H478" s="55"/>
      <c r="I478" s="55"/>
      <c r="J478" s="55"/>
      <c r="K478" s="55"/>
      <c r="L478" s="55"/>
      <c r="M478" s="55"/>
      <c r="N478" s="55"/>
      <c r="O478" s="11"/>
    </row>
    <row r="479" spans="1:15" s="8" customFormat="1" x14ac:dyDescent="0.25">
      <c r="A479" s="17"/>
      <c r="B479" s="22"/>
      <c r="C479" s="49"/>
      <c r="D479" s="77"/>
      <c r="E479" s="55"/>
      <c r="F479" s="55"/>
      <c r="G479" s="55"/>
      <c r="H479" s="55"/>
      <c r="I479" s="55"/>
      <c r="J479" s="55"/>
      <c r="K479" s="55"/>
      <c r="L479" s="55"/>
      <c r="M479" s="55"/>
      <c r="N479" s="55"/>
      <c r="O479" s="11"/>
    </row>
    <row r="480" spans="1:15" s="8" customFormat="1" x14ac:dyDescent="0.25">
      <c r="A480" s="17"/>
      <c r="B480" s="22"/>
      <c r="C480" s="49"/>
      <c r="D480" s="77"/>
      <c r="E480" s="55"/>
      <c r="F480" s="55"/>
      <c r="G480" s="55"/>
      <c r="H480" s="55"/>
      <c r="I480" s="55"/>
      <c r="J480" s="55"/>
      <c r="K480" s="55"/>
      <c r="L480" s="55"/>
      <c r="M480" s="55"/>
      <c r="N480" s="55"/>
      <c r="O480" s="11"/>
    </row>
    <row r="481" spans="1:15" s="8" customFormat="1" x14ac:dyDescent="0.25">
      <c r="A481" s="17"/>
      <c r="B481" s="22"/>
      <c r="C481" s="49"/>
      <c r="D481" s="77"/>
      <c r="E481" s="55"/>
      <c r="F481" s="55"/>
      <c r="G481" s="55"/>
      <c r="H481" s="55"/>
      <c r="I481" s="55"/>
      <c r="J481" s="55"/>
      <c r="K481" s="55"/>
      <c r="L481" s="55"/>
      <c r="M481" s="55"/>
      <c r="N481" s="55"/>
      <c r="O481" s="11"/>
    </row>
    <row r="482" spans="1:15" s="8" customFormat="1" x14ac:dyDescent="0.25">
      <c r="A482" s="17"/>
      <c r="B482" s="22"/>
      <c r="C482" s="49"/>
      <c r="D482" s="77"/>
      <c r="E482" s="55"/>
      <c r="F482" s="55"/>
      <c r="G482" s="55"/>
      <c r="H482" s="55"/>
      <c r="I482" s="55"/>
      <c r="J482" s="55"/>
      <c r="K482" s="55"/>
      <c r="L482" s="55"/>
      <c r="M482" s="55"/>
      <c r="N482" s="55"/>
      <c r="O482" s="11"/>
    </row>
    <row r="483" spans="1:15" s="8" customFormat="1" x14ac:dyDescent="0.25">
      <c r="A483" s="17"/>
      <c r="B483" s="22"/>
      <c r="C483" s="49"/>
      <c r="D483" s="77"/>
      <c r="E483" s="55"/>
      <c r="F483" s="55"/>
      <c r="G483" s="55"/>
      <c r="H483" s="55"/>
      <c r="I483" s="55"/>
      <c r="J483" s="55"/>
      <c r="K483" s="55"/>
      <c r="L483" s="55"/>
      <c r="M483" s="55"/>
      <c r="N483" s="55"/>
      <c r="O483" s="11"/>
    </row>
    <row r="484" spans="1:15" s="8" customFormat="1" x14ac:dyDescent="0.25">
      <c r="A484" s="17"/>
      <c r="B484" s="22"/>
      <c r="C484" s="49"/>
      <c r="D484" s="77"/>
      <c r="E484" s="55"/>
      <c r="F484" s="55"/>
      <c r="G484" s="55"/>
      <c r="H484" s="55"/>
      <c r="I484" s="55"/>
      <c r="J484" s="55"/>
      <c r="K484" s="55"/>
      <c r="L484" s="55"/>
      <c r="M484" s="55"/>
      <c r="N484" s="55"/>
      <c r="O484" s="11"/>
    </row>
    <row r="485" spans="1:15" s="8" customFormat="1" x14ac:dyDescent="0.25">
      <c r="A485" s="17"/>
      <c r="B485" s="22"/>
      <c r="C485" s="49"/>
      <c r="D485" s="77"/>
      <c r="E485" s="55"/>
      <c r="F485" s="55"/>
      <c r="G485" s="55"/>
      <c r="H485" s="55"/>
      <c r="I485" s="55"/>
      <c r="J485" s="55"/>
      <c r="K485" s="55"/>
      <c r="L485" s="55"/>
      <c r="M485" s="55"/>
      <c r="N485" s="55"/>
      <c r="O485" s="11"/>
    </row>
    <row r="486" spans="1:15" s="8" customFormat="1" x14ac:dyDescent="0.25">
      <c r="A486" s="17"/>
      <c r="B486" s="22"/>
      <c r="C486" s="49"/>
      <c r="D486" s="77"/>
      <c r="E486" s="55"/>
      <c r="F486" s="55"/>
      <c r="G486" s="55"/>
      <c r="H486" s="55"/>
      <c r="I486" s="55"/>
      <c r="J486" s="55"/>
      <c r="K486" s="55"/>
      <c r="L486" s="55"/>
      <c r="M486" s="55"/>
      <c r="N486" s="55"/>
      <c r="O486" s="11"/>
    </row>
    <row r="487" spans="1:15" s="8" customFormat="1" x14ac:dyDescent="0.25">
      <c r="A487" s="17"/>
      <c r="B487" s="22"/>
      <c r="C487" s="49"/>
      <c r="D487" s="77"/>
      <c r="E487" s="55"/>
      <c r="F487" s="55"/>
      <c r="G487" s="55"/>
      <c r="H487" s="55"/>
      <c r="I487" s="55"/>
      <c r="J487" s="55"/>
      <c r="K487" s="55"/>
      <c r="L487" s="55"/>
      <c r="M487" s="55"/>
      <c r="N487" s="55"/>
      <c r="O487" s="11"/>
    </row>
    <row r="488" spans="1:15" s="8" customFormat="1" x14ac:dyDescent="0.25">
      <c r="A488" s="17"/>
      <c r="B488" s="22"/>
      <c r="C488" s="49"/>
      <c r="D488" s="77"/>
      <c r="E488" s="55"/>
      <c r="F488" s="55"/>
      <c r="G488" s="55"/>
      <c r="H488" s="55"/>
      <c r="I488" s="55"/>
      <c r="J488" s="55"/>
      <c r="K488" s="55"/>
      <c r="L488" s="55"/>
      <c r="M488" s="55"/>
      <c r="N488" s="55"/>
      <c r="O488" s="11"/>
    </row>
    <row r="489" spans="1:15" s="8" customFormat="1" x14ac:dyDescent="0.25">
      <c r="A489" s="17"/>
      <c r="B489" s="22"/>
      <c r="C489" s="49"/>
      <c r="D489" s="77"/>
      <c r="E489" s="55"/>
      <c r="F489" s="55"/>
      <c r="G489" s="55"/>
      <c r="H489" s="55"/>
      <c r="I489" s="55"/>
      <c r="J489" s="55"/>
      <c r="K489" s="55"/>
      <c r="L489" s="55"/>
      <c r="M489" s="55"/>
      <c r="N489" s="55"/>
      <c r="O489" s="11"/>
    </row>
    <row r="490" spans="1:15" s="8" customFormat="1" x14ac:dyDescent="0.25">
      <c r="A490" s="17"/>
      <c r="B490" s="22"/>
      <c r="C490" s="49"/>
      <c r="D490" s="77"/>
      <c r="E490" s="55"/>
      <c r="F490" s="55"/>
      <c r="G490" s="55"/>
      <c r="H490" s="55"/>
      <c r="I490" s="55"/>
      <c r="J490" s="55"/>
      <c r="K490" s="55"/>
      <c r="L490" s="55"/>
      <c r="M490" s="55"/>
      <c r="N490" s="55"/>
      <c r="O490" s="11"/>
    </row>
    <row r="491" spans="1:15" s="8" customFormat="1" x14ac:dyDescent="0.25">
      <c r="A491" s="17"/>
      <c r="B491" s="22"/>
      <c r="C491" s="49"/>
      <c r="D491" s="77"/>
      <c r="E491" s="55"/>
      <c r="F491" s="55"/>
      <c r="G491" s="55"/>
      <c r="H491" s="55"/>
      <c r="I491" s="55"/>
      <c r="J491" s="55"/>
      <c r="K491" s="55"/>
      <c r="L491" s="55"/>
      <c r="M491" s="55"/>
      <c r="N491" s="55"/>
      <c r="O491" s="11"/>
    </row>
    <row r="492" spans="1:15" s="8" customFormat="1" x14ac:dyDescent="0.25">
      <c r="A492" s="17"/>
      <c r="B492" s="22"/>
      <c r="C492" s="49"/>
      <c r="D492" s="77"/>
      <c r="E492" s="55"/>
      <c r="F492" s="55"/>
      <c r="G492" s="55"/>
      <c r="H492" s="55"/>
      <c r="I492" s="55"/>
      <c r="J492" s="55"/>
      <c r="K492" s="55"/>
      <c r="L492" s="55"/>
      <c r="M492" s="55"/>
      <c r="N492" s="55"/>
      <c r="O492" s="11"/>
    </row>
    <row r="493" spans="1:15" s="8" customFormat="1" x14ac:dyDescent="0.25">
      <c r="A493" s="17"/>
      <c r="B493" s="22"/>
      <c r="C493" s="49"/>
      <c r="D493" s="77"/>
      <c r="E493" s="55"/>
      <c r="F493" s="55"/>
      <c r="G493" s="55"/>
      <c r="H493" s="55"/>
      <c r="I493" s="55"/>
      <c r="J493" s="55"/>
      <c r="K493" s="55"/>
      <c r="L493" s="55"/>
      <c r="M493" s="55"/>
      <c r="N493" s="55"/>
      <c r="O493" s="11"/>
    </row>
    <row r="494" spans="1:15" s="8" customFormat="1" x14ac:dyDescent="0.25">
      <c r="A494" s="17"/>
      <c r="B494" s="22"/>
      <c r="C494" s="49"/>
      <c r="D494" s="77"/>
      <c r="E494" s="55"/>
      <c r="F494" s="55"/>
      <c r="G494" s="55"/>
      <c r="H494" s="55"/>
      <c r="I494" s="55"/>
      <c r="J494" s="55"/>
      <c r="K494" s="55"/>
      <c r="L494" s="55"/>
      <c r="M494" s="55"/>
      <c r="N494" s="55"/>
      <c r="O494" s="11"/>
    </row>
    <row r="495" spans="1:15" s="8" customFormat="1" x14ac:dyDescent="0.25">
      <c r="A495" s="17"/>
      <c r="B495" s="22"/>
      <c r="C495" s="49"/>
      <c r="D495" s="77"/>
      <c r="E495" s="55"/>
      <c r="F495" s="55"/>
      <c r="G495" s="55"/>
      <c r="H495" s="55"/>
      <c r="I495" s="55"/>
      <c r="J495" s="55"/>
      <c r="K495" s="55"/>
      <c r="L495" s="55"/>
      <c r="M495" s="55"/>
      <c r="N495" s="55"/>
      <c r="O495" s="11"/>
    </row>
    <row r="496" spans="1:15" s="8" customFormat="1" x14ac:dyDescent="0.25">
      <c r="A496" s="17"/>
      <c r="B496" s="22"/>
      <c r="C496" s="49"/>
      <c r="D496" s="77"/>
      <c r="E496" s="55"/>
      <c r="F496" s="55"/>
      <c r="G496" s="55"/>
      <c r="H496" s="55"/>
      <c r="I496" s="55"/>
      <c r="J496" s="55"/>
      <c r="K496" s="55"/>
      <c r="L496" s="55"/>
      <c r="M496" s="55"/>
      <c r="N496" s="55"/>
      <c r="O496" s="11"/>
    </row>
    <row r="497" spans="1:15" s="8" customFormat="1" x14ac:dyDescent="0.25">
      <c r="A497" s="17"/>
      <c r="B497" s="22"/>
      <c r="C497" s="49"/>
      <c r="D497" s="77"/>
      <c r="E497" s="55"/>
      <c r="F497" s="55"/>
      <c r="G497" s="55"/>
      <c r="H497" s="55"/>
      <c r="I497" s="55"/>
      <c r="J497" s="55"/>
      <c r="K497" s="55"/>
      <c r="L497" s="55"/>
      <c r="M497" s="55"/>
      <c r="N497" s="55"/>
      <c r="O497" s="11"/>
    </row>
    <row r="498" spans="1:15" s="8" customFormat="1" x14ac:dyDescent="0.25">
      <c r="A498" s="17"/>
      <c r="B498" s="22"/>
      <c r="C498" s="49"/>
      <c r="D498" s="77"/>
      <c r="E498" s="55"/>
      <c r="F498" s="55"/>
      <c r="G498" s="55"/>
      <c r="H498" s="55"/>
      <c r="I498" s="55"/>
      <c r="J498" s="55"/>
      <c r="K498" s="55"/>
      <c r="L498" s="55"/>
      <c r="M498" s="55"/>
      <c r="N498" s="55"/>
      <c r="O498" s="11"/>
    </row>
    <row r="499" spans="1:15" s="8" customFormat="1" x14ac:dyDescent="0.25">
      <c r="A499" s="17"/>
      <c r="B499" s="22"/>
      <c r="C499" s="49"/>
      <c r="D499" s="77"/>
      <c r="E499" s="55"/>
      <c r="F499" s="55"/>
      <c r="G499" s="55"/>
      <c r="H499" s="55"/>
      <c r="I499" s="55"/>
      <c r="J499" s="55"/>
      <c r="K499" s="55"/>
      <c r="L499" s="55"/>
      <c r="M499" s="55"/>
      <c r="N499" s="55"/>
      <c r="O499" s="11"/>
    </row>
    <row r="500" spans="1:15" s="8" customFormat="1" x14ac:dyDescent="0.25">
      <c r="A500" s="17"/>
      <c r="B500" s="22"/>
      <c r="C500" s="49"/>
      <c r="D500" s="77"/>
      <c r="E500" s="55"/>
      <c r="F500" s="55"/>
      <c r="G500" s="55"/>
      <c r="H500" s="55"/>
      <c r="I500" s="55"/>
      <c r="J500" s="55"/>
      <c r="K500" s="55"/>
      <c r="L500" s="55"/>
      <c r="M500" s="55"/>
      <c r="N500" s="55"/>
      <c r="O500" s="11"/>
    </row>
    <row r="501" spans="1:15" s="8" customFormat="1" x14ac:dyDescent="0.25">
      <c r="A501" s="17"/>
      <c r="B501" s="22"/>
      <c r="C501" s="49"/>
      <c r="D501" s="77"/>
      <c r="E501" s="55"/>
      <c r="F501" s="55"/>
      <c r="G501" s="55"/>
      <c r="H501" s="55"/>
      <c r="I501" s="55"/>
      <c r="J501" s="55"/>
      <c r="K501" s="55"/>
      <c r="L501" s="55"/>
      <c r="M501" s="55"/>
      <c r="N501" s="55"/>
      <c r="O501" s="11"/>
    </row>
    <row r="502" spans="1:15" s="8" customFormat="1" x14ac:dyDescent="0.25">
      <c r="A502" s="17"/>
      <c r="B502" s="22"/>
      <c r="C502" s="49"/>
      <c r="D502" s="77"/>
      <c r="E502" s="55"/>
      <c r="F502" s="55"/>
      <c r="G502" s="55"/>
      <c r="H502" s="55"/>
      <c r="I502" s="55"/>
      <c r="J502" s="55"/>
      <c r="K502" s="55"/>
      <c r="L502" s="55"/>
      <c r="M502" s="55"/>
      <c r="N502" s="55"/>
      <c r="O502" s="11"/>
    </row>
    <row r="503" spans="1:15" s="8" customFormat="1" x14ac:dyDescent="0.25">
      <c r="A503" s="17"/>
      <c r="B503" s="22"/>
      <c r="C503" s="49"/>
      <c r="D503" s="77"/>
      <c r="E503" s="55"/>
      <c r="F503" s="55"/>
      <c r="G503" s="55"/>
      <c r="H503" s="55"/>
      <c r="I503" s="55"/>
      <c r="J503" s="55"/>
      <c r="K503" s="55"/>
      <c r="L503" s="55"/>
      <c r="M503" s="55"/>
      <c r="N503" s="55"/>
      <c r="O503" s="11"/>
    </row>
    <row r="504" spans="1:15" s="8" customFormat="1" x14ac:dyDescent="0.25">
      <c r="A504" s="17"/>
      <c r="B504" s="22"/>
      <c r="C504" s="49"/>
      <c r="D504" s="77"/>
      <c r="E504" s="55"/>
      <c r="F504" s="55"/>
      <c r="G504" s="55"/>
      <c r="H504" s="55"/>
      <c r="I504" s="55"/>
      <c r="J504" s="55"/>
      <c r="K504" s="55"/>
      <c r="L504" s="55"/>
      <c r="M504" s="55"/>
      <c r="N504" s="55"/>
      <c r="O504" s="11"/>
    </row>
    <row r="505" spans="1:15" s="8" customFormat="1" x14ac:dyDescent="0.25">
      <c r="A505" s="17"/>
      <c r="B505" s="22"/>
      <c r="C505" s="49"/>
      <c r="D505" s="77"/>
      <c r="E505" s="55"/>
      <c r="F505" s="55"/>
      <c r="G505" s="55"/>
      <c r="H505" s="55"/>
      <c r="I505" s="55"/>
      <c r="J505" s="55"/>
      <c r="K505" s="55"/>
      <c r="L505" s="55"/>
      <c r="M505" s="55"/>
      <c r="N505" s="55"/>
      <c r="O505" s="11"/>
    </row>
    <row r="506" spans="1:15" s="8" customFormat="1" x14ac:dyDescent="0.25">
      <c r="A506" s="17"/>
      <c r="B506" s="22"/>
      <c r="C506" s="49"/>
      <c r="D506" s="77"/>
      <c r="E506" s="55"/>
      <c r="F506" s="55"/>
      <c r="G506" s="55"/>
      <c r="H506" s="55"/>
      <c r="I506" s="55"/>
      <c r="J506" s="55"/>
      <c r="K506" s="55"/>
      <c r="L506" s="55"/>
      <c r="M506" s="55"/>
      <c r="N506" s="55"/>
      <c r="O506" s="11"/>
    </row>
    <row r="507" spans="1:15" s="8" customFormat="1" x14ac:dyDescent="0.25">
      <c r="A507" s="17"/>
      <c r="B507" s="22"/>
      <c r="C507" s="49"/>
      <c r="D507" s="77"/>
      <c r="E507" s="55"/>
      <c r="F507" s="55"/>
      <c r="G507" s="55"/>
      <c r="H507" s="55"/>
      <c r="I507" s="55"/>
      <c r="J507" s="55"/>
      <c r="K507" s="55"/>
      <c r="L507" s="55"/>
      <c r="M507" s="55"/>
      <c r="N507" s="55"/>
      <c r="O507" s="11"/>
    </row>
    <row r="508" spans="1:15" s="8" customFormat="1" x14ac:dyDescent="0.25">
      <c r="A508" s="17"/>
      <c r="B508" s="22"/>
      <c r="C508" s="49"/>
      <c r="D508" s="77"/>
      <c r="E508" s="55"/>
      <c r="F508" s="55"/>
      <c r="G508" s="55"/>
      <c r="H508" s="55"/>
      <c r="I508" s="55"/>
      <c r="J508" s="55"/>
      <c r="K508" s="55"/>
      <c r="L508" s="55"/>
      <c r="M508" s="55"/>
      <c r="N508" s="55"/>
      <c r="O508" s="11"/>
    </row>
    <row r="509" spans="1:15" s="8" customFormat="1" x14ac:dyDescent="0.25">
      <c r="A509" s="17"/>
      <c r="B509" s="22"/>
      <c r="C509" s="49"/>
      <c r="D509" s="77"/>
      <c r="E509" s="55"/>
      <c r="F509" s="55"/>
      <c r="G509" s="55"/>
      <c r="H509" s="55"/>
      <c r="I509" s="55"/>
      <c r="J509" s="55"/>
      <c r="K509" s="55"/>
      <c r="L509" s="55"/>
      <c r="M509" s="55"/>
      <c r="N509" s="55"/>
      <c r="O509" s="11"/>
    </row>
    <row r="510" spans="1:15" s="8" customFormat="1" x14ac:dyDescent="0.25">
      <c r="A510" s="17"/>
      <c r="B510" s="22"/>
      <c r="C510" s="49"/>
      <c r="D510" s="77"/>
      <c r="E510" s="55"/>
      <c r="F510" s="55"/>
      <c r="G510" s="55"/>
      <c r="H510" s="55"/>
      <c r="I510" s="55"/>
      <c r="J510" s="55"/>
      <c r="K510" s="55"/>
      <c r="L510" s="55"/>
      <c r="M510" s="55"/>
      <c r="N510" s="55"/>
      <c r="O510" s="11"/>
    </row>
    <row r="511" spans="1:15" s="8" customFormat="1" x14ac:dyDescent="0.25">
      <c r="A511" s="17"/>
      <c r="B511" s="22"/>
      <c r="C511" s="49"/>
      <c r="D511" s="77"/>
      <c r="E511" s="55"/>
      <c r="F511" s="55"/>
      <c r="G511" s="55"/>
      <c r="H511" s="55"/>
      <c r="I511" s="55"/>
      <c r="J511" s="55"/>
      <c r="K511" s="55"/>
      <c r="L511" s="55"/>
      <c r="M511" s="55"/>
      <c r="N511" s="55"/>
      <c r="O511" s="11"/>
    </row>
    <row r="512" spans="1:15" s="8" customFormat="1" x14ac:dyDescent="0.25">
      <c r="A512" s="17"/>
      <c r="B512" s="22"/>
      <c r="C512" s="49"/>
      <c r="D512" s="77"/>
      <c r="E512" s="55"/>
      <c r="F512" s="55"/>
      <c r="G512" s="55"/>
      <c r="H512" s="55"/>
      <c r="I512" s="55"/>
      <c r="J512" s="55"/>
      <c r="K512" s="55"/>
      <c r="L512" s="55"/>
      <c r="M512" s="55"/>
      <c r="N512" s="55"/>
      <c r="O512" s="11"/>
    </row>
    <row r="513" spans="1:15" s="8" customFormat="1" x14ac:dyDescent="0.25">
      <c r="A513" s="17"/>
      <c r="B513" s="22"/>
      <c r="C513" s="49"/>
      <c r="D513" s="77"/>
      <c r="E513" s="55"/>
      <c r="F513" s="55"/>
      <c r="G513" s="55"/>
      <c r="H513" s="55"/>
      <c r="I513" s="55"/>
      <c r="J513" s="55"/>
      <c r="K513" s="55"/>
      <c r="L513" s="55"/>
      <c r="M513" s="55"/>
      <c r="N513" s="55"/>
      <c r="O513" s="11"/>
    </row>
    <row r="514" spans="1:15" s="8" customFormat="1" x14ac:dyDescent="0.25">
      <c r="A514" s="17"/>
      <c r="B514" s="22"/>
      <c r="C514" s="49"/>
      <c r="D514" s="77"/>
      <c r="E514" s="55"/>
      <c r="F514" s="55"/>
      <c r="G514" s="55"/>
      <c r="H514" s="55"/>
      <c r="I514" s="55"/>
      <c r="J514" s="55"/>
      <c r="K514" s="55"/>
      <c r="L514" s="55"/>
      <c r="M514" s="55"/>
      <c r="N514" s="55"/>
      <c r="O514" s="11"/>
    </row>
    <row r="515" spans="1:15" s="8" customFormat="1" x14ac:dyDescent="0.25">
      <c r="A515" s="17"/>
      <c r="B515" s="22"/>
      <c r="C515" s="49"/>
      <c r="D515" s="77"/>
      <c r="E515" s="55"/>
      <c r="F515" s="55"/>
      <c r="G515" s="55"/>
      <c r="H515" s="55"/>
      <c r="I515" s="55"/>
      <c r="J515" s="55"/>
      <c r="K515" s="55"/>
      <c r="L515" s="55"/>
      <c r="M515" s="55"/>
      <c r="N515" s="55"/>
      <c r="O515" s="11"/>
    </row>
    <row r="516" spans="1:15" s="8" customFormat="1" x14ac:dyDescent="0.25">
      <c r="A516" s="17"/>
      <c r="B516" s="22"/>
      <c r="C516" s="49"/>
      <c r="D516" s="77"/>
      <c r="E516" s="55"/>
      <c r="F516" s="55"/>
      <c r="G516" s="55"/>
      <c r="H516" s="55"/>
      <c r="I516" s="55"/>
      <c r="J516" s="55"/>
      <c r="K516" s="55"/>
      <c r="L516" s="55"/>
      <c r="M516" s="55"/>
      <c r="N516" s="55"/>
      <c r="O516" s="11"/>
    </row>
    <row r="517" spans="1:15" s="8" customFormat="1" x14ac:dyDescent="0.25">
      <c r="A517" s="17"/>
      <c r="B517" s="22"/>
      <c r="C517" s="49"/>
      <c r="D517" s="77"/>
      <c r="E517" s="55"/>
      <c r="F517" s="55"/>
      <c r="G517" s="55"/>
      <c r="H517" s="55"/>
      <c r="I517" s="55"/>
      <c r="J517" s="55"/>
      <c r="K517" s="55"/>
      <c r="L517" s="55"/>
      <c r="M517" s="55"/>
      <c r="N517" s="55"/>
      <c r="O517" s="11"/>
    </row>
    <row r="518" spans="1:15" s="8" customFormat="1" x14ac:dyDescent="0.25">
      <c r="A518" s="17"/>
      <c r="B518" s="22"/>
      <c r="C518" s="49"/>
      <c r="D518" s="77"/>
      <c r="E518" s="55"/>
      <c r="F518" s="55"/>
      <c r="G518" s="55"/>
      <c r="H518" s="55"/>
      <c r="I518" s="55"/>
      <c r="J518" s="55"/>
      <c r="K518" s="55"/>
      <c r="L518" s="55"/>
      <c r="M518" s="55"/>
      <c r="N518" s="55"/>
      <c r="O518" s="11"/>
    </row>
    <row r="519" spans="1:15" s="8" customFormat="1" x14ac:dyDescent="0.25">
      <c r="A519" s="17"/>
      <c r="B519" s="22"/>
      <c r="C519" s="49"/>
      <c r="D519" s="77"/>
      <c r="E519" s="55"/>
      <c r="F519" s="55"/>
      <c r="G519" s="55"/>
      <c r="H519" s="55"/>
      <c r="I519" s="55"/>
      <c r="J519" s="55"/>
      <c r="K519" s="55"/>
      <c r="L519" s="55"/>
      <c r="M519" s="55"/>
      <c r="N519" s="55"/>
      <c r="O519" s="11"/>
    </row>
    <row r="520" spans="1:15" s="8" customFormat="1" x14ac:dyDescent="0.25">
      <c r="A520" s="17"/>
      <c r="B520" s="22"/>
      <c r="C520" s="49"/>
      <c r="D520" s="77"/>
      <c r="E520" s="55"/>
      <c r="F520" s="55"/>
      <c r="G520" s="55"/>
      <c r="H520" s="55"/>
      <c r="I520" s="55"/>
      <c r="J520" s="55"/>
      <c r="K520" s="55"/>
      <c r="L520" s="55"/>
      <c r="M520" s="55"/>
      <c r="N520" s="55"/>
      <c r="O520" s="11"/>
    </row>
    <row r="521" spans="1:15" s="8" customFormat="1" x14ac:dyDescent="0.25">
      <c r="A521" s="17"/>
      <c r="B521" s="22"/>
      <c r="C521" s="49"/>
      <c r="D521" s="77"/>
      <c r="E521" s="55"/>
      <c r="F521" s="55"/>
      <c r="G521" s="55"/>
      <c r="H521" s="55"/>
      <c r="I521" s="55"/>
      <c r="J521" s="55"/>
      <c r="K521" s="55"/>
      <c r="L521" s="55"/>
      <c r="M521" s="55"/>
      <c r="N521" s="55"/>
      <c r="O521" s="11"/>
    </row>
    <row r="522" spans="1:15" s="8" customFormat="1" x14ac:dyDescent="0.25">
      <c r="A522" s="17"/>
      <c r="B522" s="22"/>
      <c r="C522" s="49"/>
      <c r="D522" s="77"/>
      <c r="E522" s="55"/>
      <c r="F522" s="55"/>
      <c r="G522" s="55"/>
      <c r="H522" s="55"/>
      <c r="I522" s="55"/>
      <c r="J522" s="55"/>
      <c r="K522" s="55"/>
      <c r="L522" s="55"/>
      <c r="M522" s="55"/>
      <c r="N522" s="55"/>
      <c r="O522" s="11"/>
    </row>
    <row r="523" spans="1:15" s="8" customFormat="1" x14ac:dyDescent="0.25">
      <c r="A523" s="17"/>
      <c r="B523" s="22"/>
      <c r="C523" s="49"/>
      <c r="D523" s="77"/>
      <c r="E523" s="55"/>
      <c r="F523" s="55"/>
      <c r="G523" s="55"/>
      <c r="H523" s="55"/>
      <c r="I523" s="55"/>
      <c r="J523" s="55"/>
      <c r="K523" s="55"/>
      <c r="L523" s="55"/>
      <c r="M523" s="55"/>
      <c r="N523" s="55"/>
      <c r="O523" s="11"/>
    </row>
    <row r="524" spans="1:15" s="8" customFormat="1" x14ac:dyDescent="0.25">
      <c r="A524" s="17"/>
      <c r="B524" s="22"/>
      <c r="C524" s="49"/>
      <c r="D524" s="77"/>
      <c r="E524" s="55"/>
      <c r="F524" s="55"/>
      <c r="G524" s="55"/>
      <c r="H524" s="55"/>
      <c r="I524" s="55"/>
      <c r="J524" s="55"/>
      <c r="K524" s="55"/>
      <c r="L524" s="55"/>
      <c r="M524" s="55"/>
      <c r="N524" s="55"/>
      <c r="O524" s="11"/>
    </row>
    <row r="525" spans="1:15" s="8" customFormat="1" x14ac:dyDescent="0.25">
      <c r="A525" s="17"/>
      <c r="B525" s="22"/>
      <c r="C525" s="49"/>
      <c r="D525" s="77"/>
      <c r="E525" s="55"/>
      <c r="F525" s="55"/>
      <c r="G525" s="55"/>
      <c r="H525" s="55"/>
      <c r="I525" s="55"/>
      <c r="J525" s="55"/>
      <c r="K525" s="55"/>
      <c r="L525" s="55"/>
      <c r="M525" s="55"/>
      <c r="N525" s="55"/>
      <c r="O525" s="11"/>
    </row>
    <row r="526" spans="1:15" s="8" customFormat="1" x14ac:dyDescent="0.25">
      <c r="A526" s="17"/>
      <c r="B526" s="22"/>
      <c r="C526" s="49"/>
      <c r="D526" s="77"/>
      <c r="E526" s="55"/>
      <c r="F526" s="55"/>
      <c r="G526" s="55"/>
      <c r="H526" s="55"/>
      <c r="I526" s="55"/>
      <c r="J526" s="55"/>
      <c r="K526" s="55"/>
      <c r="L526" s="55"/>
      <c r="M526" s="55"/>
      <c r="N526" s="55"/>
      <c r="O526" s="11"/>
    </row>
    <row r="527" spans="1:15" s="8" customFormat="1" x14ac:dyDescent="0.25">
      <c r="A527" s="17"/>
      <c r="B527" s="22"/>
      <c r="C527" s="49"/>
      <c r="D527" s="77"/>
      <c r="E527" s="55"/>
      <c r="F527" s="55"/>
      <c r="G527" s="55"/>
      <c r="H527" s="55"/>
      <c r="I527" s="55"/>
      <c r="J527" s="55"/>
      <c r="K527" s="55"/>
      <c r="L527" s="55"/>
      <c r="M527" s="55"/>
      <c r="N527" s="55"/>
      <c r="O527" s="11"/>
    </row>
    <row r="528" spans="1:15" s="8" customFormat="1" x14ac:dyDescent="0.25">
      <c r="A528" s="17"/>
      <c r="B528" s="22"/>
      <c r="C528" s="49"/>
      <c r="D528" s="77"/>
      <c r="E528" s="55"/>
      <c r="F528" s="55"/>
      <c r="G528" s="55"/>
      <c r="H528" s="55"/>
      <c r="I528" s="55"/>
      <c r="J528" s="55"/>
      <c r="K528" s="55"/>
      <c r="L528" s="55"/>
      <c r="M528" s="55"/>
      <c r="N528" s="55"/>
      <c r="O528" s="11"/>
    </row>
    <row r="529" spans="1:15" s="8" customFormat="1" x14ac:dyDescent="0.25">
      <c r="A529" s="17"/>
      <c r="B529" s="22"/>
      <c r="C529" s="49"/>
      <c r="D529" s="77"/>
      <c r="E529" s="55"/>
      <c r="F529" s="55"/>
      <c r="G529" s="55"/>
      <c r="H529" s="55"/>
      <c r="I529" s="55"/>
      <c r="J529" s="55"/>
      <c r="K529" s="55"/>
      <c r="L529" s="55"/>
      <c r="M529" s="55"/>
      <c r="N529" s="55"/>
      <c r="O529" s="11"/>
    </row>
    <row r="530" spans="1:15" s="8" customFormat="1" x14ac:dyDescent="0.25">
      <c r="A530" s="17"/>
      <c r="B530" s="22"/>
      <c r="C530" s="49"/>
      <c r="D530" s="77"/>
      <c r="E530" s="55"/>
      <c r="F530" s="55"/>
      <c r="G530" s="55"/>
      <c r="H530" s="55"/>
      <c r="I530" s="55"/>
      <c r="J530" s="55"/>
      <c r="K530" s="55"/>
      <c r="L530" s="55"/>
      <c r="M530" s="55"/>
      <c r="N530" s="55"/>
      <c r="O530" s="11"/>
    </row>
    <row r="531" spans="1:15" s="8" customFormat="1" x14ac:dyDescent="0.25">
      <c r="A531" s="17"/>
      <c r="B531" s="22"/>
      <c r="C531" s="49"/>
      <c r="D531" s="77"/>
      <c r="E531" s="55"/>
      <c r="F531" s="55"/>
      <c r="G531" s="55"/>
      <c r="H531" s="55"/>
      <c r="I531" s="55"/>
      <c r="J531" s="55"/>
      <c r="K531" s="55"/>
      <c r="L531" s="55"/>
      <c r="M531" s="55"/>
      <c r="N531" s="55"/>
      <c r="O531" s="11"/>
    </row>
    <row r="532" spans="1:15" s="8" customFormat="1" x14ac:dyDescent="0.25">
      <c r="A532" s="17"/>
      <c r="B532" s="22"/>
      <c r="C532" s="49"/>
      <c r="D532" s="77"/>
      <c r="E532" s="55"/>
      <c r="F532" s="55"/>
      <c r="G532" s="55"/>
      <c r="H532" s="55"/>
      <c r="I532" s="55"/>
      <c r="J532" s="55"/>
      <c r="K532" s="55"/>
      <c r="L532" s="55"/>
      <c r="M532" s="55"/>
      <c r="N532" s="55"/>
      <c r="O532" s="11"/>
    </row>
  </sheetData>
  <autoFilter ref="C5:N105"/>
  <mergeCells count="11">
    <mergeCell ref="M4:N4"/>
    <mergeCell ref="B1:O1"/>
    <mergeCell ref="B2:O2"/>
    <mergeCell ref="A3:A5"/>
    <mergeCell ref="B3:B5"/>
    <mergeCell ref="C3:N3"/>
    <mergeCell ref="O3:O5"/>
    <mergeCell ref="C4:D4"/>
    <mergeCell ref="E4:F4"/>
    <mergeCell ref="G4:J4"/>
    <mergeCell ref="K4:L4"/>
  </mergeCells>
  <pageMargins left="0.31496062992125984" right="0.31496062992125984" top="0.35433070866141736" bottom="0.35433070866141736" header="0.31496062992125984" footer="0.31496062992125984"/>
  <pageSetup paperSize="9" scale="70" orientation="landscape" verticalDpi="0" r:id="rId1"/>
  <ignoredErrors>
    <ignoredError sqref="A23" twoDigitTextYear="1"/>
    <ignoredError sqref="C45:D4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'2022'!Заголовки_для_печати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dc:creator>
  <cp:lastModifiedBy>Dexp</cp:lastModifiedBy>
  <cp:lastPrinted>2022-04-06T02:43:43Z</cp:lastPrinted>
  <dcterms:created xsi:type="dcterms:W3CDTF">2019-02-02T08:21:24Z</dcterms:created>
  <dcterms:modified xsi:type="dcterms:W3CDTF">2022-05-11T10:47:49Z</dcterms:modified>
</cp:coreProperties>
</file>