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ЭтаКнига"/>
  <bookViews>
    <workbookView xWindow="0" yWindow="0" windowWidth="13725" windowHeight="11760"/>
  </bookViews>
  <sheets>
    <sheet name="за 12 мес. 2024" sheetId="2" r:id="rId1"/>
    <sheet name="Лист1" sheetId="3" r:id="rId2"/>
  </sheets>
  <definedNames>
    <definedName name="_xlnm._FilterDatabase" localSheetId="0" hidden="1">'за 12 мес. 2024'!$G$5:$G$457</definedName>
    <definedName name="_xlnm.Print_Area" localSheetId="0">'за 12 мес. 2024'!$A$1:$P$457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5" i="2" l="1"/>
  <c r="I391" i="2" l="1"/>
  <c r="I371" i="2"/>
  <c r="I321" i="2"/>
  <c r="I286" i="2"/>
  <c r="I241" i="2"/>
  <c r="J319" i="2"/>
  <c r="J321" i="2"/>
  <c r="J322" i="2"/>
  <c r="I319" i="2"/>
  <c r="I322" i="2"/>
  <c r="S349" i="2"/>
  <c r="I284" i="2"/>
  <c r="J335" i="2"/>
  <c r="I335" i="2"/>
  <c r="J333" i="2"/>
  <c r="I333" i="2"/>
  <c r="J330" i="2"/>
  <c r="I330" i="2"/>
  <c r="J328" i="2"/>
  <c r="I328" i="2"/>
  <c r="J325" i="2"/>
  <c r="I325" i="2"/>
  <c r="J323" i="2"/>
  <c r="I323" i="2"/>
  <c r="J392" i="2"/>
  <c r="I392" i="2"/>
  <c r="J391" i="2"/>
  <c r="J425" i="2"/>
  <c r="J423" i="2" s="1"/>
  <c r="I425" i="2"/>
  <c r="I423" i="2"/>
  <c r="Q392" i="2" l="1"/>
  <c r="Q391" i="2"/>
  <c r="J441" i="2"/>
  <c r="J439" i="2"/>
  <c r="J365" i="2" l="1"/>
  <c r="J363" i="2" s="1"/>
  <c r="I365" i="2"/>
  <c r="I363" i="2" s="1"/>
  <c r="J220" i="2" l="1"/>
  <c r="J434" i="2" l="1"/>
  <c r="J442" i="2"/>
  <c r="J440" i="2" s="1"/>
  <c r="J449" i="2" l="1"/>
  <c r="J451" i="2"/>
  <c r="J452" i="2"/>
  <c r="J445" i="2"/>
  <c r="J443" i="2" s="1"/>
  <c r="J438" i="2" s="1"/>
  <c r="J436" i="2"/>
  <c r="J437" i="2"/>
  <c r="J410" i="2"/>
  <c r="J408" i="2" s="1"/>
  <c r="J405" i="2"/>
  <c r="J403" i="2" s="1"/>
  <c r="J395" i="2"/>
  <c r="J393" i="2" s="1"/>
  <c r="J389" i="2"/>
  <c r="J385" i="2"/>
  <c r="J383" i="2" s="1"/>
  <c r="J380" i="2"/>
  <c r="J378" i="2" s="1"/>
  <c r="J375" i="2"/>
  <c r="J373" i="2" s="1"/>
  <c r="J369" i="2"/>
  <c r="J371" i="2"/>
  <c r="Q371" i="2" s="1"/>
  <c r="J372" i="2"/>
  <c r="J360" i="2"/>
  <c r="J358" i="2" s="1"/>
  <c r="J350" i="2"/>
  <c r="J348" i="2" s="1"/>
  <c r="J344" i="2"/>
  <c r="J347" i="2"/>
  <c r="J315" i="2"/>
  <c r="J313" i="2" s="1"/>
  <c r="J309" i="2"/>
  <c r="J311" i="2"/>
  <c r="J312" i="2"/>
  <c r="J284" i="2"/>
  <c r="J286" i="2"/>
  <c r="J287" i="2"/>
  <c r="J280" i="2"/>
  <c r="J278" i="2" s="1"/>
  <c r="J274" i="2"/>
  <c r="J276" i="2"/>
  <c r="J277" i="2"/>
  <c r="J268" i="2"/>
  <c r="J267" i="2"/>
  <c r="J266" i="2"/>
  <c r="J264" i="2"/>
  <c r="J260" i="2"/>
  <c r="J258" i="2" s="1"/>
  <c r="J250" i="2"/>
  <c r="J248" i="2" s="1"/>
  <c r="J225" i="2"/>
  <c r="J223" i="2" s="1"/>
  <c r="J218" i="2"/>
  <c r="J215" i="2"/>
  <c r="J213" i="2" s="1"/>
  <c r="J210" i="2"/>
  <c r="J208" i="2" s="1"/>
  <c r="J200" i="2"/>
  <c r="J198" i="2" s="1"/>
  <c r="J175" i="2"/>
  <c r="J173" i="2" s="1"/>
  <c r="S419" i="2" l="1"/>
  <c r="S369" i="2"/>
  <c r="S389" i="2"/>
  <c r="S451" i="2"/>
  <c r="S434" i="2"/>
  <c r="S354" i="2"/>
  <c r="J275" i="2"/>
  <c r="J345" i="2"/>
  <c r="J343" i="2" s="1"/>
  <c r="J310" i="2"/>
  <c r="J308" i="2" s="1"/>
  <c r="J285" i="2"/>
  <c r="J283" i="2" s="1"/>
  <c r="J355" i="2"/>
  <c r="J353" i="2" s="1"/>
  <c r="J435" i="2"/>
  <c r="J450" i="2"/>
  <c r="J390" i="2"/>
  <c r="J370" i="2"/>
  <c r="J273" i="2"/>
  <c r="J265" i="2"/>
  <c r="J263" i="2" s="1"/>
  <c r="J180" i="2"/>
  <c r="J178" i="2" s="1"/>
  <c r="J165" i="2"/>
  <c r="J163" i="2" s="1"/>
  <c r="J160" i="2"/>
  <c r="J158" i="2" s="1"/>
  <c r="J155" i="2"/>
  <c r="J153" i="2" s="1"/>
  <c r="J150" i="2"/>
  <c r="J148" i="2" s="1"/>
  <c r="J145" i="2"/>
  <c r="J143" i="2" s="1"/>
  <c r="J140" i="2"/>
  <c r="J138" i="2" s="1"/>
  <c r="J135" i="2"/>
  <c r="J133" i="2" s="1"/>
  <c r="J130" i="2"/>
  <c r="J128" i="2" s="1"/>
  <c r="J125" i="2"/>
  <c r="J123" i="2" s="1"/>
  <c r="J120" i="2"/>
  <c r="J118" i="2" s="1"/>
  <c r="J115" i="2"/>
  <c r="J113" i="2" s="1"/>
  <c r="J110" i="2"/>
  <c r="J108" i="2" s="1"/>
  <c r="J100" i="2"/>
  <c r="J85" i="2"/>
  <c r="J83" i="2" s="1"/>
  <c r="J95" i="2"/>
  <c r="J93" i="2" s="1"/>
  <c r="J90" i="2"/>
  <c r="J88" i="2" s="1"/>
  <c r="J80" i="2"/>
  <c r="J78" i="2" s="1"/>
  <c r="J75" i="2"/>
  <c r="J73" i="2" s="1"/>
  <c r="J70" i="2"/>
  <c r="J68" i="2" s="1"/>
  <c r="J65" i="2"/>
  <c r="J63" i="2" s="1"/>
  <c r="J60" i="2"/>
  <c r="J58" i="2" s="1"/>
  <c r="J55" i="2"/>
  <c r="J53" i="2" s="1"/>
  <c r="J50" i="2"/>
  <c r="J48" i="2" s="1"/>
  <c r="J45" i="2"/>
  <c r="J43" i="2" s="1"/>
  <c r="J40" i="2"/>
  <c r="J38" i="2" s="1"/>
  <c r="J35" i="2"/>
  <c r="J33" i="2" s="1"/>
  <c r="J30" i="2"/>
  <c r="J28" i="2" s="1"/>
  <c r="J25" i="2"/>
  <c r="J23" i="2" s="1"/>
  <c r="J20" i="2"/>
  <c r="J18" i="2" s="1"/>
  <c r="J368" i="2" l="1"/>
  <c r="J448" i="2"/>
  <c r="J98" i="2"/>
  <c r="J433" i="2"/>
  <c r="J388" i="2"/>
  <c r="J256" i="2"/>
  <c r="J254" i="2"/>
  <c r="J239" i="2"/>
  <c r="J241" i="2"/>
  <c r="J229" i="2"/>
  <c r="J14" i="2" s="1"/>
  <c r="J231" i="2"/>
  <c r="J16" i="2" s="1"/>
  <c r="J11" i="2" l="1"/>
  <c r="J105" i="2"/>
  <c r="J103" i="2" s="1"/>
  <c r="J9" i="2" l="1"/>
  <c r="S9" i="2" s="1"/>
  <c r="Q356" i="2"/>
  <c r="I372" i="2"/>
  <c r="I369" i="2"/>
  <c r="I385" i="2"/>
  <c r="I383" i="2" s="1"/>
  <c r="I380" i="2"/>
  <c r="I378" i="2" s="1"/>
  <c r="I375" i="2"/>
  <c r="I373" i="2" s="1"/>
  <c r="Q376" i="2"/>
  <c r="Q377" i="2"/>
  <c r="I389" i="2"/>
  <c r="I395" i="2"/>
  <c r="I393" i="2" s="1"/>
  <c r="J400" i="2"/>
  <c r="J398" i="2" s="1"/>
  <c r="I400" i="2"/>
  <c r="I398" i="2" s="1"/>
  <c r="I405" i="2"/>
  <c r="I403" i="2" s="1"/>
  <c r="I410" i="2"/>
  <c r="I408" i="2" s="1"/>
  <c r="J415" i="2"/>
  <c r="J413" i="2" s="1"/>
  <c r="J420" i="2"/>
  <c r="J418" i="2" s="1"/>
  <c r="I420" i="2"/>
  <c r="I418" i="2" s="1"/>
  <c r="J430" i="2"/>
  <c r="J428" i="2" s="1"/>
  <c r="I430" i="2"/>
  <c r="I428" i="2" s="1"/>
  <c r="I441" i="2"/>
  <c r="I439" i="2"/>
  <c r="I445" i="2"/>
  <c r="I443" i="2" s="1"/>
  <c r="J455" i="2"/>
  <c r="J453" i="2" s="1"/>
  <c r="I455" i="2"/>
  <c r="I453" i="2" s="1"/>
  <c r="I451" i="2"/>
  <c r="I280" i="2"/>
  <c r="I278" i="2" s="1"/>
  <c r="I277" i="2"/>
  <c r="I276" i="2"/>
  <c r="I274" i="2"/>
  <c r="I229" i="2"/>
  <c r="J235" i="2"/>
  <c r="J233" i="2" s="1"/>
  <c r="I235" i="2"/>
  <c r="I233" i="2" s="1"/>
  <c r="R369" i="2" l="1"/>
  <c r="Q369" i="2"/>
  <c r="Q357" i="2"/>
  <c r="Q372" i="2"/>
  <c r="R389" i="2"/>
  <c r="Q389" i="2"/>
  <c r="Q451" i="2"/>
  <c r="Q431" i="2"/>
  <c r="Q374" i="2"/>
  <c r="Q354" i="2"/>
  <c r="R354" i="2"/>
  <c r="I275" i="2"/>
  <c r="I273" i="2" s="1"/>
  <c r="I390" i="2"/>
  <c r="I370" i="2"/>
  <c r="I260" i="2"/>
  <c r="I258" i="2" s="1"/>
  <c r="Q375" i="2" l="1"/>
  <c r="Q390" i="2"/>
  <c r="Q355" i="2"/>
  <c r="Q370" i="2"/>
  <c r="I368" i="2"/>
  <c r="I388" i="2"/>
  <c r="I100" i="2"/>
  <c r="I98" i="2" s="1"/>
  <c r="I105" i="2"/>
  <c r="I103" i="2" s="1"/>
  <c r="I110" i="2"/>
  <c r="I108" i="2" s="1"/>
  <c r="I115" i="2"/>
  <c r="I113" i="2" s="1"/>
  <c r="I120" i="2"/>
  <c r="I118" i="2" s="1"/>
  <c r="I125" i="2"/>
  <c r="I123" i="2" s="1"/>
  <c r="I135" i="2"/>
  <c r="I133" i="2" s="1"/>
  <c r="I130" i="2"/>
  <c r="I128" i="2" s="1"/>
  <c r="Q353" i="2" l="1"/>
  <c r="Q368" i="2"/>
  <c r="Q373" i="2"/>
  <c r="Q388" i="2"/>
  <c r="J170" i="2"/>
  <c r="J185" i="2"/>
  <c r="J183" i="2" s="1"/>
  <c r="J190" i="2"/>
  <c r="J188" i="2" s="1"/>
  <c r="J195" i="2"/>
  <c r="J193" i="2" s="1"/>
  <c r="J205" i="2"/>
  <c r="J203" i="2" s="1"/>
  <c r="J232" i="2"/>
  <c r="J17" i="2" s="1"/>
  <c r="J242" i="2"/>
  <c r="J245" i="2"/>
  <c r="J243" i="2" s="1"/>
  <c r="J257" i="2"/>
  <c r="J255" i="2" s="1"/>
  <c r="J253" i="2" s="1"/>
  <c r="J290" i="2"/>
  <c r="J288" i="2" s="1"/>
  <c r="J295" i="2"/>
  <c r="J293" i="2" s="1"/>
  <c r="J300" i="2"/>
  <c r="J298" i="2" s="1"/>
  <c r="J305" i="2"/>
  <c r="J303" i="2" s="1"/>
  <c r="J340" i="2"/>
  <c r="I452" i="2"/>
  <c r="Q452" i="2" s="1"/>
  <c r="I449" i="2"/>
  <c r="I442" i="2"/>
  <c r="I436" i="2"/>
  <c r="I434" i="2"/>
  <c r="Q434" i="2" s="1"/>
  <c r="I415" i="2"/>
  <c r="I413" i="2" s="1"/>
  <c r="I360" i="2"/>
  <c r="I358" i="2" s="1"/>
  <c r="I357" i="2"/>
  <c r="I354" i="2"/>
  <c r="I350" i="2"/>
  <c r="I348" i="2" s="1"/>
  <c r="I347" i="2"/>
  <c r="I344" i="2"/>
  <c r="I340" i="2"/>
  <c r="I315" i="2"/>
  <c r="I313" i="2" s="1"/>
  <c r="I312" i="2"/>
  <c r="I311" i="2"/>
  <c r="I309" i="2"/>
  <c r="I305" i="2"/>
  <c r="I303" i="2" s="1"/>
  <c r="I300" i="2"/>
  <c r="I298" i="2" s="1"/>
  <c r="I293" i="2"/>
  <c r="I290" i="2"/>
  <c r="I287" i="2"/>
  <c r="I270" i="2"/>
  <c r="I268" i="2" s="1"/>
  <c r="I267" i="2"/>
  <c r="I266" i="2"/>
  <c r="I264" i="2"/>
  <c r="I257" i="2"/>
  <c r="I256" i="2"/>
  <c r="I254" i="2"/>
  <c r="I14" i="2" s="1"/>
  <c r="I9" i="2" s="1"/>
  <c r="I250" i="2"/>
  <c r="I248" i="2" s="1"/>
  <c r="I245" i="2"/>
  <c r="I243" i="2" s="1"/>
  <c r="I242" i="2"/>
  <c r="I239" i="2"/>
  <c r="I232" i="2"/>
  <c r="I231" i="2"/>
  <c r="I16" i="2" s="1"/>
  <c r="I225" i="2"/>
  <c r="I223" i="2" s="1"/>
  <c r="I220" i="2"/>
  <c r="I218" i="2" s="1"/>
  <c r="I215" i="2"/>
  <c r="I213" i="2" s="1"/>
  <c r="I210" i="2"/>
  <c r="I208" i="2" s="1"/>
  <c r="I205" i="2"/>
  <c r="I203" i="2" s="1"/>
  <c r="I200" i="2"/>
  <c r="I198" i="2" s="1"/>
  <c r="I195" i="2"/>
  <c r="I193" i="2" s="1"/>
  <c r="I190" i="2"/>
  <c r="I188" i="2" s="1"/>
  <c r="I185" i="2"/>
  <c r="I183" i="2" s="1"/>
  <c r="I180" i="2"/>
  <c r="I178" i="2" s="1"/>
  <c r="I175" i="2"/>
  <c r="I173" i="2" s="1"/>
  <c r="I170" i="2"/>
  <c r="I168" i="2" s="1"/>
  <c r="I165" i="2"/>
  <c r="I163" i="2" s="1"/>
  <c r="I160" i="2"/>
  <c r="I158" i="2" s="1"/>
  <c r="I155" i="2"/>
  <c r="I153" i="2" s="1"/>
  <c r="I150" i="2"/>
  <c r="I148" i="2" s="1"/>
  <c r="I145" i="2"/>
  <c r="I143" i="2" s="1"/>
  <c r="I140" i="2"/>
  <c r="I95" i="2"/>
  <c r="I93" i="2" s="1"/>
  <c r="I90" i="2"/>
  <c r="I88" i="2" s="1"/>
  <c r="I85" i="2"/>
  <c r="I83" i="2" s="1"/>
  <c r="I80" i="2"/>
  <c r="I78" i="2" s="1"/>
  <c r="I75" i="2"/>
  <c r="I73" i="2" s="1"/>
  <c r="I70" i="2"/>
  <c r="I68" i="2" s="1"/>
  <c r="I65" i="2"/>
  <c r="I63" i="2" s="1"/>
  <c r="I60" i="2"/>
  <c r="I58" i="2" s="1"/>
  <c r="I55" i="2"/>
  <c r="I53" i="2" s="1"/>
  <c r="I50" i="2"/>
  <c r="I48" i="2" s="1"/>
  <c r="I45" i="2"/>
  <c r="I43" i="2" s="1"/>
  <c r="I40" i="2"/>
  <c r="I38" i="2" s="1"/>
  <c r="I35" i="2"/>
  <c r="I33" i="2" s="1"/>
  <c r="I30" i="2"/>
  <c r="I28" i="2" s="1"/>
  <c r="I25" i="2"/>
  <c r="I23" i="2" s="1"/>
  <c r="I20" i="2"/>
  <c r="Q416" i="2" l="1"/>
  <c r="Q436" i="2"/>
  <c r="R14" i="2"/>
  <c r="I11" i="2"/>
  <c r="R9" i="2" s="1"/>
  <c r="R10" i="2" s="1"/>
  <c r="I17" i="2"/>
  <c r="R434" i="2"/>
  <c r="Q449" i="2"/>
  <c r="R451" i="2"/>
  <c r="I338" i="2"/>
  <c r="I318" i="2" s="1"/>
  <c r="I320" i="2"/>
  <c r="J338" i="2"/>
  <c r="J318" i="2" s="1"/>
  <c r="J320" i="2"/>
  <c r="J15" i="2" s="1"/>
  <c r="I288" i="2"/>
  <c r="I283" i="2" s="1"/>
  <c r="I285" i="2"/>
  <c r="J12" i="2"/>
  <c r="Q429" i="2"/>
  <c r="Q414" i="2"/>
  <c r="R419" i="2"/>
  <c r="I18" i="2"/>
  <c r="I450" i="2"/>
  <c r="Q432" i="2"/>
  <c r="J168" i="2"/>
  <c r="I138" i="2"/>
  <c r="I265" i="2"/>
  <c r="I263" i="2" s="1"/>
  <c r="I310" i="2"/>
  <c r="I308" i="2" s="1"/>
  <c r="I437" i="2"/>
  <c r="I440" i="2"/>
  <c r="I438" i="2" s="1"/>
  <c r="J240" i="2"/>
  <c r="J238" i="2" s="1"/>
  <c r="J230" i="2"/>
  <c r="J228" i="2" s="1"/>
  <c r="I230" i="2"/>
  <c r="I228" i="2" s="1"/>
  <c r="Q16" i="2"/>
  <c r="I240" i="2"/>
  <c r="I238" i="2" s="1"/>
  <c r="I255" i="2"/>
  <c r="I253" i="2" s="1"/>
  <c r="I345" i="2"/>
  <c r="I355" i="2"/>
  <c r="I353" i="2" s="1"/>
  <c r="I435" i="2"/>
  <c r="I343" i="2"/>
  <c r="J13" i="2" l="1"/>
  <c r="J8" i="2" s="1"/>
  <c r="Q417" i="2"/>
  <c r="Q437" i="2"/>
  <c r="Q415" i="2"/>
  <c r="Q435" i="2"/>
  <c r="Q430" i="2"/>
  <c r="Q450" i="2"/>
  <c r="I448" i="2"/>
  <c r="I13" i="2"/>
  <c r="I15" i="2"/>
  <c r="Q14" i="2"/>
  <c r="I12" i="2"/>
  <c r="Q12" i="2" s="1"/>
  <c r="J10" i="2"/>
  <c r="Q17" i="2"/>
  <c r="I433" i="2"/>
  <c r="Q11" i="2"/>
  <c r="Q413" i="2" l="1"/>
  <c r="Q433" i="2"/>
  <c r="Q428" i="2"/>
  <c r="Q448" i="2"/>
  <c r="Q9" i="2"/>
  <c r="Q13" i="2"/>
  <c r="Q15" i="2"/>
  <c r="I10" i="2"/>
  <c r="Q10" i="2" s="1"/>
  <c r="I8" i="2" l="1"/>
  <c r="Q8" i="2" s="1"/>
  <c r="P3" i="2" s="1"/>
</calcChain>
</file>

<file path=xl/sharedStrings.xml><?xml version="1.0" encoding="utf-8"?>
<sst xmlns="http://schemas.openxmlformats.org/spreadsheetml/2006/main" count="1204" uniqueCount="402">
  <si>
    <t>№</t>
  </si>
  <si>
    <t>п/п</t>
  </si>
  <si>
    <t>Региональные проекты/ ведомственные проекты/ комплексы процессных мероприятий</t>
  </si>
  <si>
    <t>Источник финансового обеспечения</t>
  </si>
  <si>
    <t xml:space="preserve">Код бюджетной классификации (бюджета Республики Тыва) </t>
  </si>
  <si>
    <t>Ответственный исполнитель, соисполнитель, участник</t>
  </si>
  <si>
    <t>Целевые показатели основного мероприятия/показатели непосредственного результата реализации мероприятия</t>
  </si>
  <si>
    <t xml:space="preserve">Фактический результат выполнения мероприятий (в отчетном периоде и нарастающим итогом с начала года) </t>
  </si>
  <si>
    <t>ГРБС</t>
  </si>
  <si>
    <t>Рз</t>
  </si>
  <si>
    <t>Пр</t>
  </si>
  <si>
    <t>ЦСР</t>
  </si>
  <si>
    <t>ВР</t>
  </si>
  <si>
    <t>наименование</t>
  </si>
  <si>
    <t>ед.</t>
  </si>
  <si>
    <t>измерения</t>
  </si>
  <si>
    <t>значение</t>
  </si>
  <si>
    <t>план</t>
  </si>
  <si>
    <t>факт</t>
  </si>
  <si>
    <t>всего</t>
  </si>
  <si>
    <t>РБ</t>
  </si>
  <si>
    <t>09</t>
  </si>
  <si>
    <t>01</t>
  </si>
  <si>
    <t>Министерство здравоохранения Республики Тыва</t>
  </si>
  <si>
    <t>1.1.</t>
  </si>
  <si>
    <t>1.2.</t>
  </si>
  <si>
    <t>1.3.</t>
  </si>
  <si>
    <t>1.4.</t>
  </si>
  <si>
    <t>1.5.</t>
  </si>
  <si>
    <t>1.6.</t>
  </si>
  <si>
    <t>1.7.</t>
  </si>
  <si>
    <t>1.8.</t>
  </si>
  <si>
    <t>1.9.</t>
  </si>
  <si>
    <t>1.10.</t>
  </si>
  <si>
    <t>Подпрограмма 1 «Совершенствование оказания медицинской помощи, включая профилактику заболеваний и формирование здорового образа жизни», всего, в том числе:</t>
  </si>
  <si>
    <t>1.4. Проведение осмотров в Центре здоровья (для детей), всего, в том числе:</t>
  </si>
  <si>
    <t>1.5. Проведение профилактических медицинских осмотров (для взрослых), всего, в том числе:</t>
  </si>
  <si>
    <t>1.7. Оказание неотложной ме-дицинской помощи, всего, в том числе:</t>
  </si>
  <si>
    <t>1.8. Оказание медицинской по-мощи в амбулаторно-поликлиническом звене (обра-щение), всего, в том числе:</t>
  </si>
  <si>
    <t>ОМС</t>
  </si>
  <si>
    <t>1.6. Проведение профилактических медицинских осмотров (для детей), всего, в том числе:</t>
  </si>
  <si>
    <t>1.2. Проведение диспансеризации населения Республики Тыва (для детей), всего, в том числе:</t>
  </si>
  <si>
    <t>1.9. Развитие первичной медико-санитарной помощи, всего, в том числе:</t>
  </si>
  <si>
    <t>1.11.</t>
  </si>
  <si>
    <t>1.13. Оказание высокотехнологичной медицинской помощи по профилю «Акушерство и гинекология» в ГБУЗ Республики Тыва «Перинатальный центр Республики Тыва», всего, в том числе:</t>
  </si>
  <si>
    <t>1.12.</t>
  </si>
  <si>
    <t>1.13.</t>
  </si>
  <si>
    <t>1.14.</t>
  </si>
  <si>
    <t>1.19. Субсидии бюджетным учреждениям здравоохранения  (ГБУЗ Республики Тыва «Противотуберкулезный санаторий «Балгазын»), всего, в том числе:</t>
  </si>
  <si>
    <t>ФБ</t>
  </si>
  <si>
    <t>2.1. Оказание реабилитационной медицинской помощи, всего, в том числе:</t>
  </si>
  <si>
    <t>3.3. Подготовка кадров средних медицинских работников, всего, в том числе:</t>
  </si>
  <si>
    <t>07</t>
  </si>
  <si>
    <t>04</t>
  </si>
  <si>
    <t>0950342790</t>
  </si>
  <si>
    <t>0950300000</t>
  </si>
  <si>
    <t>1.15.</t>
  </si>
  <si>
    <t>1.16.</t>
  </si>
  <si>
    <t>1.17.</t>
  </si>
  <si>
    <t>1.18.</t>
  </si>
  <si>
    <t>1.19.</t>
  </si>
  <si>
    <t>1.20.</t>
  </si>
  <si>
    <t>1.21.</t>
  </si>
  <si>
    <t>1.22.</t>
  </si>
  <si>
    <t>1.23.</t>
  </si>
  <si>
    <t>1.24.</t>
  </si>
  <si>
    <t>1.25.</t>
  </si>
  <si>
    <t>1.27.</t>
  </si>
  <si>
    <t>1.28.</t>
  </si>
  <si>
    <t>1.29.</t>
  </si>
  <si>
    <t>1.30.</t>
  </si>
  <si>
    <t>10</t>
  </si>
  <si>
    <t>03</t>
  </si>
  <si>
    <t>09503R1380</t>
  </si>
  <si>
    <t>0950349000</t>
  </si>
  <si>
    <t>0950348560</t>
  </si>
  <si>
    <t>3.4. Централизованные расходы на курсовые и сертификационные мероприятия</t>
  </si>
  <si>
    <t>092N700000</t>
  </si>
  <si>
    <t>0950243200</t>
  </si>
  <si>
    <t>0950200000</t>
  </si>
  <si>
    <t>092Р354680</t>
  </si>
  <si>
    <t>092N953650</t>
  </si>
  <si>
    <t>0950487100</t>
  </si>
  <si>
    <t>1.25. Субсидии бюджетным учреждениям здравоохранения на оказание паллиативной медицинской помощи в условиях круглосуточного стационара, всего, в том числе:</t>
  </si>
  <si>
    <t>1.31.</t>
  </si>
  <si>
    <t>1.32. Лекарственное обеспечение для лечения пациентов с хроническими вирусными гепатитами, всего, в том числе:</t>
  </si>
  <si>
    <t>1.32.</t>
  </si>
  <si>
    <t>1.33. Обеспечение лекарственными препаратами больных туберкулезом, всего, в том числе:</t>
  </si>
  <si>
    <t>1.33.</t>
  </si>
  <si>
    <t>1.34. Реализация отдельных полномочий в области лекарственного обеспечения, всего, в том числе:</t>
  </si>
  <si>
    <t>1.34.</t>
  </si>
  <si>
    <t>1.35.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всего, в том числе:</t>
  </si>
  <si>
    <t>1.35.</t>
  </si>
  <si>
    <t>1.36.</t>
  </si>
  <si>
    <t xml:space="preserve">1.36. 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 № 157-ФЗ «Об иммунопрофилактике инфекционных болезней», всего, в том числе:
</t>
  </si>
  <si>
    <t>1.37.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всего, в том числе:</t>
  </si>
  <si>
    <t>1.37.</t>
  </si>
  <si>
    <t>1.38. Расходы на развитие паллиативной медицинской помощи, всего , в том числе:</t>
  </si>
  <si>
    <t>1.38.</t>
  </si>
  <si>
    <t>1.39.</t>
  </si>
  <si>
    <t>1.39. Реализация мероприятий по предупреждению и борьбе с социально значимыми инфекционными заболеваниями , всего, в том числе:</t>
  </si>
  <si>
    <t>1.40.Реализация мероприятий по проведению массового обследования новорожденных  на врожденные и (или) наследственные заболевания (расширенный неонатальный скрининг), всего, в том числе:</t>
  </si>
  <si>
    <t>1.40.</t>
  </si>
  <si>
    <t>1.41.  Расходы, возникающие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всего, в том числе:</t>
  </si>
  <si>
    <t>1.41.</t>
  </si>
  <si>
    <t>1.42. Капитальный ремонт объектов республиканской собственности и социальной сферы, всего, в том числе</t>
  </si>
  <si>
    <t>1.42.</t>
  </si>
  <si>
    <t>1.43. Региональный проект «Развитие системы оказания первичной медико-санитарной помощи», всего, в том числе:</t>
  </si>
  <si>
    <t>1.43.</t>
  </si>
  <si>
    <t>1.43.1.</t>
  </si>
  <si>
    <t>1.43.1. Обеспечение закупки авиационных работ в целях медицинской помощи, всего, в том числе:</t>
  </si>
  <si>
    <t>1.44. Региональный проект «Борьба с сердечно-сосудистыми заболеваниями», всего, в том числе:</t>
  </si>
  <si>
    <t>1.44.</t>
  </si>
  <si>
    <t>1.44.1</t>
  </si>
  <si>
    <t>1.44.2</t>
  </si>
  <si>
    <t>1.45.</t>
  </si>
  <si>
    <t>1.45.1. Создание и оснащение  референс-центров для проведения иммуногостохимических,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Республике Тыва, всего, в том числе:</t>
  </si>
  <si>
    <t>1.45.1</t>
  </si>
  <si>
    <t>1.46.</t>
  </si>
  <si>
    <t>1.46.1.</t>
  </si>
  <si>
    <t>1.47. Региональный проект «Разработка и реализация программы системной поддержки и повышения качества жизни граждан старшего поколения» («Старшее поколение»)», всего, в том числе:</t>
  </si>
  <si>
    <t>1.47.</t>
  </si>
  <si>
    <t>1.47.1.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всего, в том числе:</t>
  </si>
  <si>
    <t>1.47.1.</t>
  </si>
  <si>
    <t>1.48. Региональный проект «Модернизация первичного звена здравоохранения Республики Тыва на 2021-2025 годы», всего, в том числе:</t>
  </si>
  <si>
    <t>1.48.</t>
  </si>
  <si>
    <t xml:space="preserve">1.48.1. </t>
  </si>
  <si>
    <t>1.48.2.</t>
  </si>
  <si>
    <t>1.48.3.</t>
  </si>
  <si>
    <t>1.48.4.</t>
  </si>
  <si>
    <t>1.49. Региональный проект «Формирование системы мотивации граждан к здоровому образу жизни, включая здоровое питание и отказ от вредных привычек», всего, в том числе:</t>
  </si>
  <si>
    <t>1.49.</t>
  </si>
  <si>
    <t>1.49.1.</t>
  </si>
  <si>
    <t xml:space="preserve">1.50. </t>
  </si>
  <si>
    <t>1.50.1.</t>
  </si>
  <si>
    <t>1.51.</t>
  </si>
  <si>
    <t>1.51.Региональная программа  "Охрана психического здоровья населения Республики Тыва на 2023-2026 годы", всего в том числе:</t>
  </si>
  <si>
    <t>1.52.</t>
  </si>
  <si>
    <t>2.1.</t>
  </si>
  <si>
    <t xml:space="preserve">2.2. </t>
  </si>
  <si>
    <t>2.3.</t>
  </si>
  <si>
    <t>Подпрограмма 3 «Развитие кадровых ресурсов в здравоохранении», всего, в том числе:</t>
  </si>
  <si>
    <t>3.1.</t>
  </si>
  <si>
    <t>3.2.</t>
  </si>
  <si>
    <t>3.3.</t>
  </si>
  <si>
    <t xml:space="preserve">3.4. </t>
  </si>
  <si>
    <t>3.5.</t>
  </si>
  <si>
    <t>3.6.</t>
  </si>
  <si>
    <t>3.7.</t>
  </si>
  <si>
    <t>Подпрограмма 4. «Информационные технологии в здравоохранении», всего, в том числе:</t>
  </si>
  <si>
    <t>4.1.</t>
  </si>
  <si>
    <t>Подпрограмма 5 «Организация обязательного медицинского страхования граждан Республики Тыва», всего, в том числе:</t>
  </si>
  <si>
    <t>4.1.1.</t>
  </si>
  <si>
    <t>5.1.</t>
  </si>
  <si>
    <t>КБ</t>
  </si>
  <si>
    <t>Государственная программа "Развитие здравоохранения Республики Тыва на 2024 – 2030 годы"</t>
  </si>
  <si>
    <r>
      <t>Объем расходов, тыс. руб.</t>
    </r>
    <r>
      <rPr>
        <vertAlign val="superscript"/>
        <sz val="10"/>
        <color theme="1"/>
        <rFont val="Times New Roman"/>
        <family val="1"/>
        <charset val="204"/>
      </rPr>
      <t xml:space="preserve"> </t>
    </r>
  </si>
  <si>
    <t>случаев на 100 тыс. населения</t>
  </si>
  <si>
    <t>смертность населения в трудоспособном возрасте</t>
  </si>
  <si>
    <t>ожидаемая продолжительность жизни при рождении</t>
  </si>
  <si>
    <t>лет</t>
  </si>
  <si>
    <t>обеспечение охвата всех граждан профосмотрами не реже одного раза в год</t>
  </si>
  <si>
    <t>процент</t>
  </si>
  <si>
    <t>младенческая смертность</t>
  </si>
  <si>
    <t>случаев на 1000 родившихся живыми</t>
  </si>
  <si>
    <t xml:space="preserve">увеличение суммарного коэффициента рождаемости, число детей </t>
  </si>
  <si>
    <t>число детей рожденных одной женщиной на протяжении всего периода</t>
  </si>
  <si>
    <t>доля детей в возрасте от 0 до 17 лет, от общей численности детского населения, пролеченных в дневных стационарах медорганизации, оказывающих медпомощь в амбулаторных условиях</t>
  </si>
  <si>
    <t>коэффициент естественного прироста населения на  1,0 тыс. населения человек</t>
  </si>
  <si>
    <t>тыс. человек</t>
  </si>
  <si>
    <t>Оснащение оборудованием региональных сосудистых центов и первичных сосудистых отделений, всего, в том числе:</t>
  </si>
  <si>
    <t>случаев на 1000 родившихся живыми; лет</t>
  </si>
  <si>
    <t>младенческая смертность; ожидаемая продолжительность жизни при рождении</t>
  </si>
  <si>
    <t>0950100000</t>
  </si>
  <si>
    <t>0900000000</t>
  </si>
  <si>
    <t>0950148570</t>
  </si>
  <si>
    <t>0950148540</t>
  </si>
  <si>
    <t>0950101410</t>
  </si>
  <si>
    <t>0950101420</t>
  </si>
  <si>
    <t>0950146500</t>
  </si>
  <si>
    <t>05</t>
  </si>
  <si>
    <t>0950146600</t>
  </si>
  <si>
    <t>06</t>
  </si>
  <si>
    <t>0950146700</t>
  </si>
  <si>
    <t>0950146900</t>
  </si>
  <si>
    <t>1.26.</t>
  </si>
  <si>
    <t>0950146910</t>
  </si>
  <si>
    <t>0950147000</t>
  </si>
  <si>
    <t>02</t>
  </si>
  <si>
    <t>0950147100</t>
  </si>
  <si>
    <t>0950147200</t>
  </si>
  <si>
    <t>0950147300</t>
  </si>
  <si>
    <t>09501R2010</t>
  </si>
  <si>
    <t>0950148001</t>
  </si>
  <si>
    <t>0950148010</t>
  </si>
  <si>
    <t>0950148510</t>
  </si>
  <si>
    <t>0950148520</t>
  </si>
  <si>
    <t>0950151610</t>
  </si>
  <si>
    <t>0950152400</t>
  </si>
  <si>
    <t>9050154600</t>
  </si>
  <si>
    <t>09501R1060</t>
  </si>
  <si>
    <t>09501R2020</t>
  </si>
  <si>
    <t>90</t>
  </si>
  <si>
    <t>09501R3851</t>
  </si>
  <si>
    <t>09501R4020</t>
  </si>
  <si>
    <t>0950100330</t>
  </si>
  <si>
    <t>092N155540</t>
  </si>
  <si>
    <t>092N00000</t>
  </si>
  <si>
    <t>092N200000</t>
  </si>
  <si>
    <t>092N251920</t>
  </si>
  <si>
    <t>092N255860</t>
  </si>
  <si>
    <t>092N300000</t>
  </si>
  <si>
    <t>092N351900</t>
  </si>
  <si>
    <t>092N400000</t>
  </si>
  <si>
    <t>092N452460</t>
  </si>
  <si>
    <t>092Р300000</t>
  </si>
  <si>
    <t>092N900000</t>
  </si>
  <si>
    <t>092R400000</t>
  </si>
  <si>
    <t>092R452810</t>
  </si>
  <si>
    <t>09502R7520</t>
  </si>
  <si>
    <t>0950342990</t>
  </si>
  <si>
    <t>0950348550</t>
  </si>
  <si>
    <t>092N751140</t>
  </si>
  <si>
    <t>095040000</t>
  </si>
  <si>
    <t>1.11. Оказание скорой медицинской помощи, всего, в том числе:</t>
  </si>
  <si>
    <t>1.17. Обеспечение необходимыми лекарственными препаратами, всего, в том числе:</t>
  </si>
  <si>
    <t>1.18. Субсидии бюджетным учреждениям здравоохранения  по оказанию медицинской помощи в дневном стационаре, всего, в том числе:</t>
  </si>
  <si>
    <t>1.23. Субсидии бюджетным учреждениям здравоохранения на оказание медицинской помощи в круглосуточном стационаре, всего, в том числе:</t>
  </si>
  <si>
    <t>1.24. Субсидии бюджетным учреждениям здравоохранения на оказание медицинской помощи в амбулаторных условиях, всего, в том числе:</t>
  </si>
  <si>
    <t>1.26. Субсидии подведомственным бюджетным учреждениям  здравоохранения (прочие), всего, в том числе:</t>
  </si>
  <si>
    <t>1.21. Субсидии подведомственным бюджетным учреждениям здравоохранения (прочие), всего, в том числе:</t>
  </si>
  <si>
    <t>1.20. Субсидии бюджетным учреждениям здравоохранения  (ГБУЗ Республики Тыва «Станция переливания крови»), всего, в том числе:</t>
  </si>
  <si>
    <t>1.44.2. 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всего, в том числе</t>
  </si>
  <si>
    <t>3.2. Развитие среднего профессионального образования в сфере здравоохранения (стипендии), всего, в том числе:</t>
  </si>
  <si>
    <t>федеральный бюджет</t>
  </si>
  <si>
    <t>консолидированный бюджет</t>
  </si>
  <si>
    <t>республиканский бюджет</t>
  </si>
  <si>
    <t>доля пролеченных больных с вирусными гепатитами</t>
  </si>
  <si>
    <t>смертность от туберкулеза; детская заболеваемость туберкулезом; подростковая заболеваемость туберкулезом</t>
  </si>
  <si>
    <t>случаев на 100 тыс. населения; случаев на 100 тыс. детского населения; случаев на 100 тыс. подросткового населения</t>
  </si>
  <si>
    <t>35,1; 36,4; 141,5</t>
  </si>
  <si>
    <t>случаев на 1000 родившихся</t>
  </si>
  <si>
    <t>Централизованные расходы на увеличение стоимости основных средств, всего, в том числе:</t>
  </si>
  <si>
    <t>Централизованные расходы на текущий ремонт и приобретение строительных материалов, всего, в том числе:</t>
  </si>
  <si>
    <t>Централизованные расходы на отправку больных на лечение за пределы республики, всего, в том числе:</t>
  </si>
  <si>
    <t xml:space="preserve"> Централизованные расходы на приобретение медикаментов, всего, в том числе:</t>
  </si>
  <si>
    <t>Субсидии на закупку оборудования и расходных материалов для неонатального и аудиологического скрининга, всего, в том числе:</t>
  </si>
  <si>
    <t>эффективность лечения больных с множественной лекустойчивостью и широкой лекустойчивостью туберкулозом</t>
  </si>
  <si>
    <t>6,2; 68,67</t>
  </si>
  <si>
    <t>смертность населения в трудоспособном возрасте; младенческая смертность; смертность населения от БСК</t>
  </si>
  <si>
    <t>смертность населения от болезней системы кровообращения; доля лиц с БСК, состящих под дисп. наблюдением, получивших в текущем году медуслуги в рамках дисп.наблюдения, от всех пациентов БСК сосотящих под диспнаблюдением</t>
  </si>
  <si>
    <t>случаев на 100 тыс. населения; процент</t>
  </si>
  <si>
    <t>смертность от новообразований; доля лиц с онкозаболеваниями, прошедших обследование и (или) лечение в ткущем году, из числа состоящих под диспнаблюдением</t>
  </si>
  <si>
    <t>смертность от туберкулеза; ожидаемая продолжительность жизни при рождении</t>
  </si>
  <si>
    <t>случаев на 100 тыс.населения; лет</t>
  </si>
  <si>
    <t>35,1; 68,67</t>
  </si>
  <si>
    <t>1.3. Проведение осмотров в Центре здоровья (для взрослых), всего, в том числе:</t>
  </si>
  <si>
    <t>1.22. Субсидии подведомственным бюджетным учреждениям здравоохранения (ГАУЗ РТ санаторий профилакторий «Серебрянка»), всего, в том числе:</t>
  </si>
  <si>
    <t>1.16. Обеспечение питанием беременных женщин, кормящих матерей и детей до 3-х лет, всего, в том числе:</t>
  </si>
  <si>
    <t>1.14. Обеспечение проведения процедуры экстракорпорального оплодотворения, всего, в том числе</t>
  </si>
  <si>
    <t>1.52. Региональная программа  Республики Тыва  "О дополнительных мерах по борьбе с туберкулезом в Республике Тыва на 2022-2025 годы", всего, в том числе:</t>
  </si>
  <si>
    <t>1.50. Региональный проект "Борьба с сахарным диабетом", всего в том числе:</t>
  </si>
  <si>
    <t>1.10. Совершенствование медицинской эвакуации, всего, в том числе:</t>
  </si>
  <si>
    <t>1.1. Проведение диспансеризации определенных групп взрослого населения Республики Тыва, всего, в том числе:</t>
  </si>
  <si>
    <t>2.3.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 всего, в том числе:</t>
  </si>
  <si>
    <t>2.2. Оздоровление детей, находящихся на диспансерном наблюдении медицинских организациях в условиях санаторно-курортных учреждений, всего, в том числе:</t>
  </si>
  <si>
    <t>1.12. Оказание высокотехнологичной медицинской помощи по профилю «Неонатология» в ГБУЗ Республики Тыва «Перинатальный центр Республики Тыва», всего, в том числе:</t>
  </si>
  <si>
    <t>1.15. Высокотехнологичная медицинская помощь, всего, в том числе:</t>
  </si>
  <si>
    <t>0950148580</t>
  </si>
  <si>
    <t>09501R3850</t>
  </si>
  <si>
    <t>09501R1070</t>
  </si>
  <si>
    <r>
      <t>09501485</t>
    </r>
    <r>
      <rPr>
        <sz val="10"/>
        <color rgb="FFFF0000"/>
        <rFont val="Times New Roman"/>
        <family val="1"/>
        <charset val="204"/>
      </rPr>
      <t>3</t>
    </r>
    <r>
      <rPr>
        <sz val="10"/>
        <color theme="1"/>
        <rFont val="Times New Roman"/>
        <family val="1"/>
        <charset val="204"/>
      </rPr>
      <t>0</t>
    </r>
  </si>
  <si>
    <t>1.45. Региональный проект «Борьба с онкологическими заболеваниями», всего, в том числе:</t>
  </si>
  <si>
    <t>1.46.1. Субсидии на софинансирование капитальных вложений в обьекты государственной собственности РФ, всего, в том числе:</t>
  </si>
  <si>
    <t>1.48.1 Осуществление нового строительства (его завершение), замены зданий в случае высокой степени износа, наличие избыточных площадей медицинских организаций и их обособленных структурных подразделений, на базе которых оказывается первичная медико-санитарная помощь (поликлиники,поликлинические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районов и районных больниц , всего, в том числе:</t>
  </si>
  <si>
    <t>1.48.2 Осуществление капитального ремонта зданий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районов и районных больниц , всего, в том числе:</t>
  </si>
  <si>
    <t>1.48.3 Оснащение автомобильным транспортом медицинских организаций, оказывающих первичную медико-санитарную помощь, центральных районных и районных больниц, расположенных в сельской местности, поселках городского типа и малых городах (с численностью населения до 50тыс. человек), для доставки пациентов в медицинские организации,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 всего, в том числе:</t>
  </si>
  <si>
    <t>1.48.4 Приведение материально-технической базы медицинских организаций, оказывающих первичную медико-санитарную помощь взрослым и детям, их  обособленных структурных подразделений, центральных районных и районных больниц в соответствие с требованиями порядков оказания медицинской помощи, их дооснащение и переоснащение оборудованием для оказания медицинской помощи, всего, в том числе:</t>
  </si>
  <si>
    <t>1.49.1 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 всего, в том числе:</t>
  </si>
  <si>
    <t>1.50.1 Субсидии в целях софинансирования расходных обязательств, возникающих при реализации мероприятий по обеспечению детей с сахарным диабетом I типа в возрасте от 2-х до 4-х лет, от 4-х до 17-ти лет системами непрерывного мониторинга глюкозы, всего в том числе</t>
  </si>
  <si>
    <t>1.53.</t>
  </si>
  <si>
    <t>1.53. Обеспечение необходимыми лекарственными препаратами (социальная поддержка многодетных семей)</t>
  </si>
  <si>
    <t>1.54.</t>
  </si>
  <si>
    <t>1.54. Технологическое присоединение объектов здравоохранения к наружным сетям</t>
  </si>
  <si>
    <t>1.55.</t>
  </si>
  <si>
    <t>1.55. Субсидии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</si>
  <si>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 xml:space="preserve">Подпрограмма 2 «Развитие медицинской реабилитации и санаторно-курортного лечения, в том числе детей»:  </t>
  </si>
  <si>
    <t>3.1. Развитие среднего профес-сионального образования в сфере здравоохранения, всего, в том числе:</t>
  </si>
  <si>
    <t>3.5.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всего, в том числе:</t>
  </si>
  <si>
    <t>3.6. Предоставление денежной выплаты медицинским работникам (врачам), трудоустроившимся в медицинские организации государственной системы здравоохранения Республики Тыва, всего, в том числе:</t>
  </si>
  <si>
    <t>3.7. Выплаты Государственной премии Республики Тыва в области здравоохранения «Доброе сердце» – «Буянныг чурек», всего, в том числе:</t>
  </si>
  <si>
    <t>4.1.1 Реализация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 всего, в том числе:</t>
  </si>
  <si>
    <t>4.1. Региональный проект «Создание единого цифрового контура в здравоохранении Республики Тыва на основе единой государственной информационной системы здравоохранения (ЕГИСЗ)», всего, в том числе:</t>
  </si>
  <si>
    <t>5.1. Медицинское страхование неработающего населения, всего, в том числе:</t>
  </si>
  <si>
    <t>095010142Д</t>
  </si>
  <si>
    <t>0950148590.</t>
  </si>
  <si>
    <t>09501R2140</t>
  </si>
  <si>
    <t>все</t>
  </si>
  <si>
    <r>
      <t>Кассовый расход за январь-декабрь 2024 г. (тыс. руб.)</t>
    </r>
    <r>
      <rPr>
        <vertAlign val="superscript"/>
        <sz val="10"/>
        <color theme="1"/>
        <rFont val="Times New Roman"/>
        <family val="1"/>
        <charset val="204"/>
      </rPr>
      <t xml:space="preserve"> </t>
    </r>
  </si>
  <si>
    <t xml:space="preserve">
И Н Ф О Р М А Ц И Я
о ходе реализации государственной программы "Развитие здравоохранения Республики Тыва" за 12 месяцев 2024 г.</t>
  </si>
  <si>
    <t>1.46.Региональный  проект «Развития детского здравоохранения Республики Тыва, включая создание современной инфраструктуры оказания медицинской помощи детям», всего, в том числе:</t>
  </si>
  <si>
    <t>3.8.</t>
  </si>
  <si>
    <t xml:space="preserve">3.8. Предоставление специальных социальных выплат для медицинских работников, оказывающих не входящую в базовую программу обязательного медицинского страхования медицинскую помощь </t>
  </si>
  <si>
    <t>0950342568</t>
  </si>
  <si>
    <t>48002</t>
  </si>
  <si>
    <t>фб</t>
  </si>
  <si>
    <t>кб</t>
  </si>
  <si>
    <t>рб</t>
  </si>
  <si>
    <t>мб</t>
  </si>
  <si>
    <t>1.50.1 Субсидии в целях софинансирования расходных обязательств,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</si>
  <si>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1.50.2.  Субсидии в целях софинансирования расходных обязательств,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</si>
  <si>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1.50.3. Субсидии из федерального бюджета бюджету субъектаРоссийской Федерации в целях софинансирования расходных обязательств субъекта Российской Федерации по финансовому обеспечению реализации мероприятий по созданию (развитию) и оснащению (дооснащению) региональных эндокринологических центров и школ для пациентов с сахарным диабетом</t>
  </si>
  <si>
    <t>1.50.4.  Субсидии из федерального бюджета бюджету субъекта Российской Федерации в целях софинансирования расходных обязательств субъекта Российской Федерации по финансовому обеспечению реализации мероприятий по обеспечению нуждающихся беременных женщин с сахарным диабетом системами непрерывного мониторинга глюкозы в рамках федерального проекта «Борьба с сахарным диабетом»</t>
  </si>
  <si>
    <t>пэо</t>
  </si>
  <si>
    <t>27,6; 129,9; 157,4.</t>
  </si>
  <si>
    <t>6,2; 65,55</t>
  </si>
  <si>
    <t>314,3; 93,1</t>
  </si>
  <si>
    <t>104,0; 85,5</t>
  </si>
  <si>
    <t>27,6; 65,55</t>
  </si>
  <si>
    <t>ожида+L393:O432емая продолжительность жизни при рождении</t>
  </si>
  <si>
    <t xml:space="preserve"> </t>
  </si>
  <si>
    <t>смертность населения в трудоспособном возрасте; младенческая смертность; смертность населения от БСК, смертность населения от всех причин</t>
  </si>
  <si>
    <r>
      <t>случаев на 100 тыс. населения;</t>
    </r>
    <r>
      <rPr>
        <u/>
        <sz val="9"/>
        <color theme="1"/>
        <rFont val="Times New Roman"/>
        <family val="1"/>
        <charset val="204"/>
      </rPr>
      <t xml:space="preserve"> </t>
    </r>
    <r>
      <rPr>
        <sz val="9"/>
        <color theme="1"/>
        <rFont val="Times New Roman"/>
        <family val="1"/>
        <charset val="204"/>
      </rPr>
      <t>случаев на 1000 родившихся живыми; на 100 тыс. населения; на 1000 население</t>
    </r>
  </si>
  <si>
    <t>680,0; 6,2; 297,6; 8,6</t>
  </si>
  <si>
    <t>641,7; 6,2; 314,3; 8,3</t>
  </si>
  <si>
    <t>297,6; 80,0</t>
  </si>
  <si>
    <t>111,7; 80,0</t>
  </si>
  <si>
    <t>Исполнено. В 2024 году было запланировано проведение диспансеризации определенных групп взрослого населения в количестве 119776 комплексных посещений. Фактически за отчётный период было проведено 125046 посещений, что составило 104,4 % от запланированного, на общую сумму 482366,06 тысяч рублей.</t>
  </si>
  <si>
    <t>Исполнено. Также в 2024 году планировалось проведение диспансеризации детей-сирот и детей, находящихся в трудной жизненной ситуации, в количестве 4414 комплексных посещений. Фактически было проведено 4343 посещения, что составило 99,4 % от запланированного, на общую сумму 47 298,79 тысяч рублей.</t>
  </si>
  <si>
    <t>Исполнено. В ГБУЗ РТ «Республиканский центр общественного здоровья и медицинской профилактики» было запланировано проведение осмотров для взрослых в количестве 5774 посещений. Фактически было проведено 5738 посещений, что составило 99,4 % от запланированного, на общую сумму 13 289,14 тысяч рублей.</t>
  </si>
  <si>
    <t>Исполнено. В ГБУЗ РТ «Республиканский центр восстановительной медицины и реабилитации для детей» было запланировано проведение осмотров в количестве 3609 посещений. Фактически было проведено 3454 посещения, что составило 96 % от запланированного, на общую сумму 5099,72 тысяч рублей.</t>
  </si>
  <si>
    <t>Исполнено. На проведение профилактических медицинских осмотров среди взрослых было запланировано 34242 случая. Фактически было проведено 33881 посещение, что составило 99 % от запланированного, на общую сумму составила 115 472,42 тысяч рублей.</t>
  </si>
  <si>
    <t>Исполнено. На проведение профилактических медицинских осмотров среди детей было запланировано 65282 случая. Фактически было проведено 65222 посещения, что составило 99,9 % от запланированного, на общую сумму 261605,77 тысяч рублей.</t>
  </si>
  <si>
    <t>Исполнено. На оказание неотложной медицинской помощи было запланировано 169538 случаев. Фактически было проведено 151223 случая, что составило 89,1 % от запланированного, на общую сумму 231945,25 тысяч рублей.</t>
  </si>
  <si>
    <t>Исполнено. В амбулаторно-поликлиническом звене по обращению в связи с заболеванием было запланировано 570935 случаев. Фактически было проведено 476943 случая, что составило 84 % от запланированного, на общую сумму 1 484 250,26 тысяч рублей.</t>
  </si>
  <si>
    <t>Исполнено. На 2024 год было запланировано 741 328 профилактических посещений. Фактически было проведено 825 192 посещения, что составило 111,3 % от запланированного, на общую сумму 1 169 648,07 тысяч рублей.</t>
  </si>
  <si>
    <t>Исполнено. На совершенствование медицинской эвакуации (наземная эвакуация) было запланировано обслуживание 415 вызовов. Фактически было проведено 418 вызовов, что составило 100,1 % от запланированного, на общую сумму составила 8 411,85 тысяч рублей.</t>
  </si>
  <si>
    <t>Исполнено. На обслуживание скорой медицинской помощи и тромболизиса, было запланировано 92 165 вызовов. Фактически было проведено 85 807 вызовов, что составило 93,1 % от запланированного, на общую сумму 595 059,78 тысяч рублей.</t>
  </si>
  <si>
    <t>Исполнено. На оказание высокотехнологической медицинской помощи по профилю «Неонатология» в ГБУЗ РТ «Перинатальный центр» было запланировано 157 случаев. Фактически было проведено 161 случай, что составило 102,5 % от запланированного, на общую сумму 64 413,25 тысяч рублей.</t>
  </si>
  <si>
    <t>Исполнено. На оказание высокотехнологической медицинской помощи по профилю «Акушерство и гинекология» в ГБУЗ РТ «Перинатальный центр» было запланировано 87 случаев. Фактически было проведено 83 случая, что составило 95,4 % от запланированного, на общую сумму 20 795,39 тысяч рублей.</t>
  </si>
  <si>
    <t>Исполнено. На обеспечение проведения процедуры экстракорпорального оплодотворения было запланировано 99 случаев. Фактически было проведено 98 случаев, что составило 98,9 % от запланированного, на общую сумму 15 202,27 тысяч рублей.</t>
  </si>
  <si>
    <t>Исполнено. На оказание высокотехнологической медицинской помощи в Республиканской больнице № 1 было запланировано 1 246 случаев. Фактически было проведено 1 244 случая, что составило 99,8 % от запланированного, на общую сумму 315 704,99 тысяч рублей</t>
  </si>
  <si>
    <t>Исполнено. На 2024 год запланировано приобретение продуктов питания для беременных женщин, кормящих матерей и детей до 3-х лет на сумму 22100,70 тыс. руб. Оплата произведена на сумму 22100,65 тыс. рублей или исполнено на 100%.</t>
  </si>
  <si>
    <t>Исполнено. На обеспечение необходимыми лекарственными препаратами для льготных категорий граждан территориального регистра на 2024 год запланировано270429,40 тыс. рублей. По состоянию на 31.12.2024 года заключены 220 контрактов на общую сумму 270 429,44 тыс. руб. Поставлено и оплачено 270 429,44 тыс. руб. Исполнено на 100%</t>
  </si>
  <si>
    <t>Исполнено. Всего в медицинские организации были направлены финансовые средства в размере 1 073 639,55 рублей, в том числе из республиканского бюджета на приобретение расходных материалов направлено 25 752,58 тыс. рублей:ГБУЗ РТ Противотуберкулезный диспансер -13203,33 тыс. руб.,ГБУЗ РТ Республиканский кожно-венерологический диспансер - 5314,0 тыс. руб.,ГБУЗ РТ Республиканская психиатрическая больница - 1938,00 тыс. руб.,ГБУЗ РТ Барун-Хемчикский ММЦ - 2114,0 тыс. руб.,ГБУЗ РТ Дзун-Хемчикский ММЦ - 3183,25 тыс. руб.Также в рамках обязательного медицинского страхования (ОМС) запланировано 19165 случая оказания медицинской помощи в дневном стационаре. За отчетный период фактически было предоставлено 23253 случая на сумму 1 047 886,97 тыс. рублей.</t>
  </si>
  <si>
    <t>Исполнено. На обеспечение деятельности ГБУЗ РТ «Противотуберкулезный санаторий «Балгазын» выделено 104 916,06 тыс. рублей, которые направлены на коммунальные услуги, оплату труда, налоги и на другие статьи расходов.</t>
  </si>
  <si>
    <t>Исполнено. На обеспечение деятельности ГБУЗ РТ «Станция переливания крови» направлено 79 037,49 тыс. рублей, которые направлены на коммунальные услуги, оплату труда, налоги и на другие статьи расходов.</t>
  </si>
  <si>
    <t>Исполнено. На содержание подведомственных учреждений Министерства здравоохранения Республики Тыва выделено 533 372,12 тыс. рублей:</t>
  </si>
  <si>
    <t>Исполнено. На содержание ГАУЗ РТ санаторий профилакторий Серебрянка направлено 48 931,12  тыс. рублей (лечение больных, приобретение медикаментов, расходных материалов, коммунальные услуги, материальные запасы, заработная плата, налоги и др. статьи).</t>
  </si>
  <si>
    <t>Исполнено. На оказание медицинской помощи круглосуточного стационара, подведомственных учреждений Министерства здравоохранения Республики Тыва выделено 4 715 854,09 тыс. рублей, из которых 951 508,49 тыс. рублей - средства республиканского бюджета. Также в рамках обязательного медицинского страхования (ОМС) предусмотрено 51 601 случая стационарного лечения пациентов. За отчетный период было фактически зарегистрировано 51 911 случаев на общую сумму 3 764 345,6 тыс. рублей.</t>
  </si>
  <si>
    <t>Исполнено. На оказание медицинской помощи в амбулаторных условиях направлено 286 541,09 тыс. руб.,</t>
  </si>
  <si>
    <t>Исполнено. На оказание паллиативной медицинской помощи в условиях круглосуточного стационара профинансировано 47 947,8 тыс. руб</t>
  </si>
  <si>
    <t>Исполнено. В 2024 году не предусмотрено финансирование для выплаты стипендий студентам, обучающимся по договорам о целевом обучении в государственных высших учебных заведениях, специализирующихся на подготовке медицинских кадров.</t>
  </si>
  <si>
    <t>Исполнено. На закупку оборудования и расходных материалов для неонатального и аудиологического скрининга в 2024 году запланировано 18 796,80 тыс. рублей. Заключены контракты на 359 ед. Поставлено 359 ед. медоборудования, оплачено 18796,78 тыс. рублей</t>
  </si>
  <si>
    <t>Исполнено. Централизованные расходы на увеличение стоимости основных средств заключены 12 ГК на приобретение 15 ед. медицинского оборудования на сумму 27 366,0 тыс. рублей. Исполнено на сумму 15 083,0 тыс. рублей (55,1 % от плана).</t>
  </si>
  <si>
    <t xml:space="preserve">Исполнено. На текущий ремонт и приобретение строительных материалов профинансировано 9602,77 тыс. руб. или исполнено на 100%. В целях приведения в соответствие зданий (помещений) санитарным правилам и нормам и улучшения качества оказания медицинских в текущем году на выполнение работ по текущему ремонту отопления ГБУЗ РТ «РКДЦ» по адресу: Республика Тыва, г. Кызыл, ул. Дружба, д. 36 заключен государственный контракт № 2024.2237 от 28.05.2024 г. с ИП Даваа А.К. со сроком исполнения ГК до 31.12.2024 г. Выполнено: Выполнено демонтажные работы системы отопления 1, 2, 3, 4 этажей и монтаж стояков ХВС и ГВС, установлены радиаторы отопления с 4 по 1 этаж и подвального этажа. </t>
  </si>
  <si>
    <t>Исполнено. На отправку больных на лечение за пределы республики направлено 17273,52 тыс. рублей. Всего поступило 2112 заявлений (дети – 877), из них получили лечение – 804 чел. (дети – 357), отказано – 438 (дети – 137), активные талоны – 0 (дети – 0), в листе ожидания – 870 (дети – 383).</t>
  </si>
  <si>
    <t>Исполнено. На 2024 год запланировано приобретение вакцин на сумму  71435,0 тыс. рублей. По состоянию на 01.12.2024 года заключено 25 государственных контрактов на общую сумму 71 435,00 тыс. руб. Поставлено и оплачено на сумму 71 435,00 тыс. руб.</t>
  </si>
  <si>
    <t>Исполнено. Всего на лекарственное обеспечение для лечения пациентов с хроническими вирусными гепатитами заключено 5 государственных контракта на сумму 5 499,000 тыс. руб. Поставлено и оплачено на сумму 5 499,00 тыс. рублей.</t>
  </si>
  <si>
    <t>Исполнено. На обеспечение лекарственными препаратами для больных туберкулезом запланировано 19 632,0 тыс. рублей. Заключено всего 17 государственных контрактов на сумму 19 632,00 тыс. руб. Поставлено и оплачено на сумму 19 632,00 тыс. руб.</t>
  </si>
  <si>
    <t>Исполнено. Для реализации отдельных полномочий в области лекарственных обеспечений предусмотрено 54 358,20 тыс. рублей. По состоянию на 31.12.2024 года заключено 37 государственных контрактов на сумму 54358,200  тыс. рублей. Оказано услуг и поставлено товаров на сумму 54358,20 тыс. рублей. Оплачено 54 358,20 тыс. рублей.</t>
  </si>
  <si>
    <t>Исполнено. Всего на приобретение лекарственных препаратов предусмотрено 480,60 тыс. рублей. По состоянию на 31.12.2024 года заключен 1 контракт на сумму 480,60 тыс. руб. Оказано и оплачено на сумму 480,60 тыс. руб.</t>
  </si>
  <si>
    <t>Исполнено. На текущий год предусмотрено 121,20 тыс. рублей, фактически 0,0 тыс. рублей. Случаев поствакцинальных осложнений не выявлено.</t>
  </si>
  <si>
    <t>Исполнено. Для обеспечения лекарственными препаратами заключены 222 контракта на общую сумму 221 550,70 тыс. руб. Поставлено лекарственных препаратов и оплачено на сумму 221 550,70 тыс. руб.</t>
  </si>
  <si>
    <t>Исполнено. По состоянию на 01.01.2025 года на расходы по паллиативной медицинской помощи израсходовано 6 916,77 тыс. рублей: в том числе на лекарственные препараты для развития паллиативной медицинской помощи заключены 5 государственных контрактов на сумму 1 060,00 тыс. рублей, на  оснащение медицинским оборудованием медицинские оборудования заключено и оплачено контрактов на сумму 1 200,00 тыс. руб., на медицинское оборудование, используемое на дому -  1 799,60 тыс. руб., и расходные материалы - 1816,26 тыс. руб., также приобретение автомобиля в соответствии со стандартами оснащения на сумму 1040,90 тыс. рублей.</t>
  </si>
  <si>
    <t>Исполнено. На реализацию мероприятий по предупреждению и борьбе с социально значимыми инфекционными заболеваниями предусмотрено 11195,25 тыс. рублей. Заключено 6 государственных контрактов. По состоянию на 31.12.2024 года на лекарственные препараты, приобретение тест-систем направлено 11 193,93 тыс. рублей, в том числе федеральный бюджет - 11081,99219, республиканский бюджет -111,93979. Исполнение 100%.</t>
  </si>
  <si>
    <t>Исполнено. На 2024 год на реализацию мероприятий по проведению массового обследования новорожденных на врожденные и (или) наследственные заболевания запланировано 18304,4 тыс. рублей. Заключено и оплачено на сумму 18 294,37  тыс. рублей. Проведено 5,15 тыс. человек (план 5,0 тыс. чел.) Исполнение 100%.</t>
  </si>
  <si>
    <t>Исполнено. В 2024 году на оказание высокотехнологичной медицинской помощи, не включенной в базовую программу обязательного медицинского страхования предусмотрено 1 534,3 тыс. рублей, оплачено 1534,30 тыс. рублей. Оказано 4 услуги (100%). Исполнение 100%.</t>
  </si>
  <si>
    <t>Исполнено. На 2024 год запланировано проведение капитального ремонта в 5-и подведомственных учреждениях на сумму 17 243,6 тыс. рублей. Профинансировано 16 890,93 тыс. рублей, мероприятие исполнено 98%.</t>
  </si>
  <si>
    <t>Исполнено. На 2024 год  для закупки авиационных услуг предусмотрено 204996,40 тыс. руб. Освоение целевых средств составило - 204 996, 40 тыс. рублей (100%): в том числе средства федерального бюджета - 202946,4 тыс. рублей и средства республиканского бюджета - 2050,0 тыс. рублей. Запланировано 191 вылетов, выполнено 193. Исполнение 100%.</t>
  </si>
  <si>
    <t>Исполнено. На оснащение оборудованием региональных сосудистых центров и первичных сосудистых отделений всего предусмотрено 46 974,10 тыс. рублей, в том числе из федерального бюджета – 29 025,6 тыс. рублей, из республиканского бюджета – 17 948,50 тыс. рублей. Заключены и оплачены ГК на приобретение 2 ед. медоборудования на общую сумму 46 974,0 тыс. рублей:1. Компьютерный томограф 64 среза на сумму 46 834,00 тыс. рублей;  2. Кровать медицинская на сумму 140,0 тыс. рублей.</t>
  </si>
  <si>
    <t>Исполнено.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на 01.11.2024 года заключены 27 контрактов на общую сумму 19 875,66 тыс. руб. Поставлено  и оплачено лекарственных препаратов на сумму 19 875,66 тыс. руб. Обеспечено 2778 чел. (план 2095 чел.). Исполнение 100%.</t>
  </si>
  <si>
    <t>Исполнено. На оснащение медицинских организаций, оказывающих медицинскую помощь больным с онкологическим заболеваниями всего предусмотрено 8925,07 тыс. рублей, в том числе из федерального бюджета – 8835,9 тыс. рублей, из республиканского бюджета 89,2 тыс. рублей.Заключено ГК на сумму  8925,1 тыс. рублей на 5 ед. медоборудования (контрактация 100%). Исполнено на 100% или на сумму 8 925,1 тыс. рублей.</t>
  </si>
  <si>
    <t>Исполнено. На строительство нового здания Республиканская детская больница на 2024 год предусмотрено 577 474,55 тыс. рублей, в том числе из федерального бюджета – 571699,8 тыс. рублей, из республиканского бюджета – 5774,75 тыс. рублей. Данные финансовые средства предусмотрены в сводной бюджетной росписи Министерства строительства Республика Тыва. Исполнено на сумму 577474,55 тыс. рублей или 100%</t>
  </si>
  <si>
    <t>Исполнено. В 2024 году подлежат вакцинации 66 человек проживающих в организациях социального обслуживания. Заключен 1 контракт на сумму 99,530 тыс. рублей. Исполнено на сумму 99,530 тыс. рублей (99,6%). Вакцинировано 66 человек, исполнение 100%.</t>
  </si>
  <si>
    <t>Исполнено. На строительство 12 объектов (8 ФАП-ов и 4 врачебной амбулатории) предусмотрено всего – 120 131,9 тыс. рублей, в том числе из федерального бюджета – 117 426,1 тыс. рублей, из республиканского бюджета – 2 705,6 тыс. рублей. Заключены контракты (на 12 объектов) на общую сумму 120 131,9 тыс. рублей (100%), Исполнено на сумму 120 131,9 тыс. рублей (100%), так же 1 объект исполнен 2023 г. в рамках бюджетного кредита на опережающее финансирование на сумму 8 213,0 тыс. рублей(ГБУЗ РТ "Пий-Хемская ЦКБ" ФАП с. Хут).  На сегодняшний день строительство 12 объектов  завершен.</t>
  </si>
  <si>
    <t>Исполнено. На капитальный ремонт 8 объектов (1 ВОП, 1 ВА, 1 ФАП, 5 ЦКБ) медицинских организаций предусмотрено 88 046,6 тыс. рублей, в том числе из федерального бюджета – 86 063,5 тыс. рублей, из республиканского бюджета – 1983,2 тыс. рублей. Заключены контракты по 8 объектам на сумму 87 370,4 тыс. рублей (100%), исполнение составляет 87 370,4 тыс. рублей (100%). На сегодняшний день завершен капитальный ремонт 8 объектов, 1 объект на сумму 5957,7 тыс. рублей исполнен 2023 г. в рамках бюджетного кредита на опережающее финансирование.</t>
  </si>
  <si>
    <t>Исполнено. На приобретение 10 ед. автомобильного транспорта предусмотрено 10 468,9 тыс. рублей, в том числе из федерального бюджета – 10 233,0 тыс. рублей, из республиканского бюджета – 235,8 тыс. рублей. Заключены контракты на 10 ед. поставки автомобиля на сумму 10 468,9 тыс. рублей (100,0%). Исполнено на сумму 10 468,9 тыс. рублей (100,0%). (ГБУЗ РТ Бай-Тайгинская ЦКБ – 1 ед., ГБУЗ РТ Тандинская ЦКБ – 1 ед., ГБУЗ РТ Кызылская ЦКБ – 1 ед., ГБУЗ РТ Монгун-Тайгинская ЦКБ – 1 ед., ГБУЗ РТ Овюрская ЦКБ – 1 ед., ГБУЗ РТ Сут-Хольская ЦКБ – 1 ед., ГБУЗ РТ Тес-Хемская ЦКБ – 1 ед., ГБУЗ РТ Тоджинская ЦКБ – 1ед., ГБУЗ РТ Эрзинская ЦКБ – 1 ед., ГБУЗ РТ Тере-Хольская ЦКБ – 1 ед.).</t>
  </si>
  <si>
    <t>Исполнено. На оснащение и переоснащение медицинских организаций медицинским оборудованием предусмотрено всего – 75 578,6 тыс. рублей, в том числе из федерального бюджета – 73 875,7 тыс. рублей, из республиканского бюджета – 1 702,9 тыс. рублей. Заключены контракты на 41 ед. медицинского оборудования на сумму 75 578,0 тыс. рублей (100%). Поставлено 41 ед. медоборудования. Профинансировано 75 578,0 тыс. рублей. Оплачено на сумму 75 578,0 тыс. рублей за 41 ед. медоборудования (100%).</t>
  </si>
  <si>
    <t>Исполнено. На 2024 год для реализации проекта по формированию приверженности здоровому образу жизни с привлечением социально ориентированных некоммерческих организаций и волонтерских движений предусмотрено 2391,4 тыс. рублей, направлено 2391,4 тыс. рублей, исполнение 100%. Завершен конкурс среди социально ориентированных некоммерческих организаций. С 3 победителями конкурса заключены соглашения на предоставление грантов: - Автономная некоммерческая организация по всесторонней помощи людям, оказавшимся в трудной жизненной ситуации «Идегел» (Надежда)– 0,3475 млн. рублей, на реализацию программы «Сохраним здоровье нации».  Задачи проекта: отснять серию видеороликов, посвященных профилактике сердечно-сосудистых заболеваний продолжительностью 5-6 мин. (видеоролик о пациентах, о врачах, о конкретных заболеваниях и их профилактике, мифы и заблуждения об этих заболеваниях). В настоящее время подготовлены и размещены 6 видеоролика по профилактике сердечно-сосудистых заболеваний. - Общественная организация «Медицинская палата» – 0,8899 млн. рублей на реализацию программы «Школа здорового питания для медицинских работников и членов их семей, а также иного населения Республики Тыва».  1 октября текущего года открыта онлайн - школа здорового питания в социальных сетях, сделаны 26 постов, выпущены 8 видеороликов о здоровом питании и физической активности; организован семинар по организации питания в лечебных учреждениях; заработал в терапевтическом корпусе Ресбольницы №1  приобретенный за счет выделенных финансовых средств аппарат биоимпедансометр, на котором провели исследование (анализ) состава тела человека (биоимпедансометрия) 45 больным, находящимся на стационарном лечении в Ресбольнице №1, 28  участникам спортивных соревнований.  - Региональная общественная организация «Совет инициативных врачей Республики Тыва» – 1,2 млн. рублей на реализацию программы «Спортивный зал Like». Приобретены тренажеры и оборудование. 13 сентября текущего года открыт спортивный зал в с. Бай-Хаак Тандинского кожууна.  Профинансировано на сумму 2,4 млн. рублей. Исполнено на 100%.</t>
  </si>
  <si>
    <t>Исполнено. На мероприятие выделено 416,97 тыс. рублей.  На 2024 год необходимость в финансировании отсутствует из-за отсутствия детей.</t>
  </si>
  <si>
    <t>Исполнено. На мероприятие предусмотрено 4 886,97 тыс. рублей. За 2024 год заключены 9 контрактов на сумму 4 886,97 тыс. руб. Поставлено и оплачено на сумму 4 886,97 руб. Исполнение 100%.</t>
  </si>
  <si>
    <t>Исполнено. На мероприятие предусмотрено 97 239,90 тыс. рублей. НМЦК на приобретение 331 ед. медицинского изделия составляет на общую сумму 57559,86 тыс. рублей. Заключено на сумму 57 559,86 тыс. рублей (59,2% от плана или 331 ед.). Подлежит возврату 39,7 млн. рублей. Исполнено на сумму 57,6 млн. рублей (100%). Приобретено медицинские оборудования для ГБУЗ РТ Республиканской больницы № 1, ГБУЗ РТ Республиканской детской больницы, ГБУЗ РТ Дзун-Хемчикской ММЦ.</t>
  </si>
  <si>
    <t>Исполнено. На мероприятие в 2024 году предусмотрено 3 055,25 тыс. рублей. За 2024 год заключены 11 контрактов на сумму 3 055,25 тыс. руб. Поставлено и оплачено на сумму 3 055,25 тыс. руб. Закуплены датчики системы непрерывного мониторинга глюкозы в количестве 1152 штуки. Системами непрерывного мониторинга глюкозы обеспечены в 100% (всего 27 детей).</t>
  </si>
  <si>
    <t>Исполнено. В рамках реализации региональной программы "Охрана психического здоровья населения Республики Тыва на 2023-2026 годы" в 2024 г. запланировано приобретение аппарата гипербарической оксигенации на сумму 6071,0 тыс. рублей для проведения реабилитационных мероприятий лицам с психическими расстройствами и расстройствами поведения, в том числе пострадавшим при чрезвычайных ситуациях; от различных видов насилия и злоупотреблений, а также лицам с нарушением адаптационных реакций, суицидальным и самоповреждающим поведением, в том числе участникам боевых действий и членам их семей. Данный аппарат приобретен на сумму 6070,83 тыс. рублей и показан для лечения, реабилитации пограничных расстройств в целях антистрессовой терапии в комплексе с медикаментозной терапией, что также приведет к повышению эффективности оказания специализированной медицинской помощи. Исполнение 100%.</t>
  </si>
  <si>
    <t>Исполнено. В рамках региональной программы на 2024 год запланировано выделение 29829,07 тысяч рублей. По итогам исполнения программы израсходовано 29 829,07 тысяч рублей, что составляет 100% от запланированного объема финансирования.Из этих средств:- 29 103,0 тысячи рублей направлены на приобретение флюорографического цифрового подвижного комплекса на базе шасси КАМАЗ;- 726,0 тысяч рублей израсходовано на закупку медицинского оборудования.</t>
  </si>
  <si>
    <t>Исполнено. Для льготных категорий граждан территориального регистра для детей до 6 лет из многодетных семей в 2024 году предусмотрено 1 360,00 рублей. Заключено 5 государственных контрактов на сумму 1 360,00 рублей. Поставлено и оплачено на сумму 1 360,00 рублей. Исполнено - 100%.</t>
  </si>
  <si>
    <t>Исполнено. Строительство наружной теплотрассы объектов здания отделения офтальмологии, эндокринологии и оториноларингологии ГБУЗ «Республиканская больница № 1» и здания ГБУ «Учреждения по административно-хозяйственному обеспечению учреждений здравоохранения Республики Тыва», расположенные по адресу: г. Кызыл, ул. Калинина, д. 128Б, заключен государственный контракт с единственным поставщиком ООО «Пионер-Абакан» от 20.09.2024 г. № 2024.4134 на сумму 7 200,00 тыс. рублей, со сроком исполнения до 31.12.2024 г. Исполнение 100% или на сумму 7200, 00 тыс. рублей.</t>
  </si>
  <si>
    <t>Исполнено. На мероприятие предусмотрено 9 357, 37 тыс. руб. Профинансировано 9 350,43 тыс. руб. Заключены 4 контракта на сумму 9 350, 43 тыс. руб. Экономия 6,9 тыс. руб. подлежит возврату. Поставлено и оплачено на сумму 9 350, 44 тыс. руб. Обеспечено 40 чел. (план 40 чел.). Исполнение 100%.</t>
  </si>
  <si>
    <t>Исполнено. На 2024 год запланировано 3346 случаев медицинской реабилитации, которые будут осуществляться в круглосуточном, дневном стационарах и амбулаторно-поликлинических условиях. Фактически за отчетный период было проведено 3097 случаев (92,6%), на общую сумму 214091,19 тыс. рублей.</t>
  </si>
  <si>
    <t>Исполнено. На оказание услуг по санаторно-курортному лечению детей диспансерного учета в возрасте от 7 до 15 лет включительно в санаториях, санаторных оздоровительных лагерях круглогодичного действия запланировано 23126,0 тыс. рублей, оплачено 23123,96 тыс. рублей.Запланировано оздоровить в условиях санаторно-курортных организаций не менее 2500 детей диспансерного учета, из них в санаториях Минздрава России – 1995 детей, за счет финансовых средств республиканского бюджета – 505 детей.Санаторно-курортным лечением обеспечено 3257 детей диспансерного учета (130,3 % годового плана).Исполнение 100%.</t>
  </si>
  <si>
    <t>Исполнено. В рамках запланированных мероприятий планируется закупить 36 единиц медицинского оборудования. На данный момент уже поставлены и оплачены товары на сумму 39 527,46 тысяч рублей.</t>
  </si>
  <si>
    <t>Исполнено. На обеспечение деятельности Республиканского медицинского колледжа  профинансировано 85858,59 тыс. рублей (на коммунальные услуги, материальные запасы, заработная плата, налоги и др. статьи).</t>
  </si>
  <si>
    <t>Исполнено. На выплату стипендий студентам Республиканского медицинского колледжа запланировано 3636,60 тыс. рублей, за 12 мес.2024г. выплачено 3636,643 тыс. руб. или на 100%.</t>
  </si>
  <si>
    <t>Исполнено. На обеспечение мероприятия по подготовке средних медицинских работников Медицинского колледжа профинансировано 1638,0 тыс. рублей или на 100%.</t>
  </si>
  <si>
    <t xml:space="preserve">Исполнено. Всего Центром повышения квалификации организовано обучение 733 медицинским работникам республики, из них:
- 507 медицинских работников, на организованных Министерством циклах;
- 207 медицинских работников за счет централизованных расходов Минздрава Республики Тыва;
- 19 врачей за счет средств нормативного страхового запаса ТФОМС Республики Тыва.
По повышению квалификация за счет централизованных расходов Минздрава Республики Тыва: В рамках реализации Регионального проекта «Обеспечение медицинских организаций системы здравоохранения Республики Тыва квалифицированными кадрами» с целью достижения соответствующих целей и задач национального проекта «Здравоохранение», направленных на устранение кадрового дефицита медицинских работников «первичного звена», а также профильными специалистами отрасли ежегодно обучаются медицинские работники республики за счет средств республиканского бюджета.
За счет централизованных расходов Минздрава Республики Тыва обучены 207 медицинских работников на сумму 1814,123 тыс. рублей или исполнение 100%, в том числе:
  - с 4 по 18 марта 2024 г. цикл по теме «Гистология, иммуногистохимические исследования молочной железы» 72 часов, на базе ФГБУ НМИЦ онкологии имени Н.Н. Блохина - 1 врач ГБУЗ РТ «Республиканский онкологический диспансер», на сумму 50 тысяч рублей;  
- с 13 по 20 марта 2024 г. цикл на тему: «Терапевтическое обучение сахарному диабету у детей» 36 часов, на базе ФГБУ НМИЦ эндокринологии Минздрава России - 1 врач ГБУЗ РТ «Республиканская детская больница», на сумму 20 тысяч рублей; 
- с 18 марта по 25 июня 2024 г. цикл профессиональной переподготовки по специальности «Организация здравоохранение и общественное здоровье» 504 часов, на базе Сибирского государственного медицинского университета – 6 врачей из резерва руководителей медицинских организаций республики, на сумму 326 400,00 рублей; 
- с 8 по 13 апреля 2024 г. цикл по теме «Алгоритм оказания неотложной помощи детям» 36 часов, в симуляционном центре на базе Сибирского государственного медицинского университета – 14 медицинских работников РЦСМПМК, на сумму 123 200,00 рублей;
- с 22 по 27 апреля 2024 г. цикл по теме «Андрология в клинической практике" 36 часов, на базе Сибирского государственного медицинского университета – 31 врачей хирургов республики;
- с 8 по 12 июля 2024 г. по теме «Технологии инфузионной терапии и парентерального питания в анестезиологии и реаниматологии» 36 часов, на базе Российской детской клинической больницы – филиала ФГАОУ ВО «РНИМУ имени Н.И. Пирогова» - 1 врач;
- с 22 по 26 июля 2024 г. по теме «Телемедицинские технологии в детской анестезиологии и реаниматологии» 36 часов на базе Российской детской клинической больницы – филиала ФГАОУ ВО «РНИМУ имени Н.И. Пирогова» - 1 врач.
- С 29 июля по 3 августа 2024 г. проведено выездное обучение с отработкой на симуляционных оборудованиях по программам в рамках повышения квалификации по оказанию экстренной и неотложной помощи детям «Базовая сердечно-легочная реанимация у детей» 18 часов и «Алгоритмы оказания экстренной и неотложной помощи детям» 36 часов преподавателями АНО ДПО УТЦ Защита (актовый зал ГБУЗ РТ «Республиканская детская больница»). Всего обучены 22 врачей республики, на сумму 220 000,00 рублей. (+8 врачей за счет мо)
- в целях достижения контрольной точки по мониторингу обучения врачей в симуляционных площадках в рамках национального проекта «Здравоохранения» в части по материнству и детству, проведена работа по выделению финансовых средств для оплаты за повышение квалификации врачей педиатров в кол-ве 40 чел. на сумму 318,0 тыс. рублей. Приказом Минздрава РТ № 1669пр/24 от 04.12.2024 г. «О проведении выездного повышения квалификации медицинских работников республики в области педиатрии» организовано выездное обучение с отработкой на симуляционном оборудовании по программам повышения квалификации по оказанию экстренной и неотложной помощи детям «Базовая сердечно-легочная реанимация у детей для медицинских работников – Paediatric Basic Life Support for Expert Provider» (18 часов) с 4 по 6 декабря 2024 года с преподавателями симуляционного центра ФГБОУ ВО «Сибирский государственный медицинский университет» в актовом зале ГБУЗ РТ «Республиканская детская больница», всего обучены 40 чел. на сумму 318,0 тыс. рублей. 
</t>
  </si>
  <si>
    <t>Исполнено. В соответствии с Постановлением Правительства Российской Федерации от 26.12.2017 г. № 1640 по состоянию на 01.12.2024 г. предусмотрено всего – 59000,0 тыс. рублей, в том числе из федерального бюджета – 58410,0 тыс. рублей, из республиканского бюджета – 590,00 тыс. рублей. Единовременные компенсационные выплаты будут перечислены 33 медицинским работникам (план- 30 врачам и 3 смп). Исполнено на сумму 59000,0 тыс. рублей. 
Исполнение составляет  – 30 врачей и 3 смп. Исполнение – 100 %. Реализована полностью.
Осуществлены выплаты 30 врачам и 3 средним медработников, в том числе:
8 врачам-терапевтам участковым ГБУЗ РТ «Чеди-Хольская ЦКБ»; 2 врачам ГБУЗ РТ «Тандинской ЦКБ им. М.Т. Оюна», ГБУЗ РТ «Монгун-Тайгинской ЦКБ», ГБУЗ РТ «Чеди-Хольская ЦКБ», ГБУЗ РТ «Чаа-Хольская ЦКБ», ГБУЗ РТ «Тес-Хемская ЦКБ», ВА Кызыл-Даг ГБУЗ РТ «Бай-Тайгинская ЦКБ»; 
5 врачам-стоматологам ГБУЗ РТ «Тес-Хемская ЦКБ», ГБУЗ РТ «Чаа-Хольской ЦКБ», стоматологического кабинета в г. Ак-Довурак, стоматологического кабинета с. Хову-Аксы, стоматологического кабинета с. Тоора –Хем ГБУЗ РТ «Стоматологическая поликлиника»;
5 врачам-педиатрам участковым ГБУЗ РТ «Тес-Хемская ЦКБ», ГБУЗ РТ «Тандинская ЦКБ им. М.Т. Оюна», ГБУЗ РТ «Сут-Хольской ЦКБ», ГБУЗ РТ «Дзун-Хемчикский ММЦ», ВА с. Балгазын ГБУЗ РТ «Тандинская ЦКБ»;
3 врачам-акушерам-гинекологам ГБУЗ РТ «Тоджинская ЦКБ», ГБУЗ РТ «Тандинская ЦКБ им. М.Т. Оюна», ГБУЗ РТ «Эрзинская ЦКБ»;
- врачу-кардиологу ГБУЗ РТ «Тес-Хемская ЦКБ»;
- врачу-рентгенологу ГБУЗ РТ «Бай-Тайгинская ЦКБ»;
- врачу-психиатру ГБУЗ РТ «Кызылская ЦКБ»;
- врачу-фтизиатру ГБУЗ РТ «Чеди-Хольская ЦКБ»;
- врачу-оториноларингологу ГБУЗ РТ «Бай-Тайгинская ЦКБ»;
- врачу-инфекционисту ГБУЗ РТ «Улуг-Хемский ММЦ им. А.Т. Балгана»;
- врачу-неврологу ГБУЗ РТ «Тандинская ЦКБ им. М.Т. Оюна»;
- врачу-урологу ГБУЗ РТ «Улуг-Хемский ММЦ им. А.Т. Балгана»;
- врачу-анестезиологу-реаниматологу ГБУЗ РТ «Чеди-Хольская ЦКБ;
- заведующей фельдшерско-акушерским пунктом-фельдшеру с. Аксы-Барлык ГБУЗ РТ «Барун-Хемчикский ММЦ»;
- акушерке врачебной амбулатории с. Дус-Даг ГБУЗ РТ «Овюрская ЦКБ».
- фельдшеру ФАП с. Хольчук Чеди-Хольского кожууна.</t>
  </si>
  <si>
    <t xml:space="preserve">Исполнено. В соответствии с Постановлением Правительства Республики Тыва от 2 ноября 2021 г. № 597 "Об утверждении Порядка предоставления денежной выплаты медицинским работникам (врачам), трудоустроившимся в медицинские организации государственной системы здравоохранения Республики Тыва в 2021-2023 годах", на денежные выплаты врачам по 200 тыс. рублей ежегодно в течение 5 лет, в 2024 году предусмотрено 66400,0 тыс. рублей. Исполнение 100%
Осуществление региональных единовременных компенсационных выплат врачам отдельных дефицитных специальностей в размере 1 млн. рублей:
План – 12 врачей, Факт – 12 врачей, Процент исполнения – 100%. Реализована полностью.
Всего осуществлены выплаты 12 врачам, из них 10 врачей привлечены из других субъектов, в том числе трудоустроенным в следующие организации:
- 2 врачам-кардиологам РКДЦ, Ресбольницы № 1 (Иркутская область);
- врачу-пульмонологу Республиканская детской больницы (ЯНАО), 
- врачу-стоматологу-терапевту Стоматологической поликлиники (ЯНАО), 
- врачу-рентгенологу Эрзинской ЦКБ (из Иркутской области (имеется сертификат - врача-фтизиатра), 
- врачу-акушеру-гинекологу Чаа-Хольской ЦКБ;
- врачу-фтизиатру Противотуберкулезного диспансера (из Томской области).
- врачу-ревматологу Республиканской больницы № 1 (Иркутская область).
- врачу-неврологу эпилептологу Республиканской детской больницы (ХМАО);
- врачу-функциональной диагностики РКДЦ (Сахалинская область);                                                                                                                                                                                                                                                                                                                                                                             - врачу-травматологу-ортопеду РКДЦ (Москва);
- врачу-гериатру Ресбольницы № 1 (ЯНАО) .
Денежные выплаты врачам по 200 тыс. рублей в течение 5 лет ежегодно. 
Проект постановления Правительства РТ (пролонгация программы на 2024 год) Минэком РТ дано положительное заключение, Минфином РТ дано отрицательное заключение на продление программы в 2024 году, в связи с чем в 2024 году будут продолжены только выплаты получателям, заключившим договоры в 2021-2023 годах.
План –272 чел. Факт – 272 чел. Процент исполнения – 100%. Реализована полностью.
Осуществлены выплаты 272 врачам, из них заключившим договоры в 2021 году - 43 врачам, в 2022 году - 94 врачам, в 2023 году - 135 врач.
</t>
  </si>
  <si>
    <t>Исполнено. На мероприятие предусмотрено 6800,00 тыс. рублей, исполнение 100%. На  Государственную премию Республики Тыва в области здравоохранения "Доброе сердце" - "Буянныг чурек" в 2024 году всего подали на рассмотрение Экспертной комиссии 22 материалов от врачей и  5 от среднего медицинского персонала: ВРАЧИ. По состоянию на 25 октября 2024 г. всего представлены 22 материала 21 врача, по следующим направлениям: 
«Технология года»: 
1. врач-гематолог ГБУЗ РТ «Республиканская больница №1»,
2.  заместитель главного врача по хирургическим вопросам, врач-нейрохирург ГБУЗ РТ «Республиканская больница №1»;
3.  врач сердечно-сосудистый хирург, к.м.н., заведующий кардиохирургического отделения ГБУЗ РТ «Республиканская больница №1»;
4. врач сердечно-сосудистый хирург КХО ГБУЗ РТ «Республиканская больница №1»;
5. ,врач по рентгенэндоваскулярной диагностике и лечению ГБУЗ РТ «Республиканская больница № 1»;
6.  врач-трансфузиолог ГБУЗ РТ «Перинатальный центр Республики Тыва».
«Спасение года»:
1. врач по рентгенэндоваскулярной диагностике и лечению ГБУЗ РТ «Республиканская больница № 1»;
2. заведующий отделением нейрохирургии, врач-нейрохирург ГБУЗ РТ «Республиканская больница №1»;
3. врач выездной бригады ГБУЗ РТ «Республиканский центр скорой медицинской помощи и медицины катастроф» (фельдшер Донгак Д.Э.);
4. врач-хирург, врач-эндоскопист эндоскопического отделения ГБУЗ РТ «Республиканская больница №1».
«За работу в экстремальных условиях»:
1. врач-нейрохирург ГБУЗ РТ «Республиканская больница №1»;
2.  врач выездной скорой медицинской помощи ГБУЗ РТ «Республиканский центр скорой медицинской помощи и медицины катастроф» (фельдшер Ховалыг К.А.);
3. врач скорой медицинской помощи ГБУЗ РТ «Республиканский центр скорой медицинской помощи и медицины катастроф» (фельдшер Монгуш А.В.);
«За проведение уникальной операции, спасшей жизнь человека»:
1.  врач по рентгенэндоваскулярной диагностике и лечению, заведующий отделением рентгенхирургических методов диагностики и лечения ГБУЗ РТ «Республиканская больница № 1»;
2. заведующий отделением - врач-хирург ГБУЗ РТ «Противотуберкулезный диспансер»;
3. врач сердечно - сосудистый хирург ГБУЗ РТ «Республиканская больница № 1»;
4. врач сердечно - сосудистый хирург КХО ГБУЗ РТ «Республиканская больница № 1».
«У истоков жизни»:
1. врач анестезиолог-реаниматолог ГБУЗ РТ «Перинатальный центр Республики Тыва»;
2. врач анестезиолог-реаниматолог ГБУЗ РТ «Перинатальный центр Республики Тыва»;
3. врач акушер-гинеколог консультативно-диагностического отделения ГБУЗ РТ «Перинатальный центр Республики Тыва».
«Эффективное оказание первичной медико-санитарной помощи»:
1.  врач-терапевт участковый консультативно-диагностической поликлиники ГБУЗ РТ «Республиканская больница № 1»;
2. врач-кардиолог кабинета хронической сердечной недостаточности консультативно-диагностической поликлиники ГБУЗ РТ «Республиканская больница № 1»
СРЕДНИЙ МЕДИЦИНСКИЙ ПЕРСОНАЛ. Представлены 5 материалов 5 медицинских работников по следующим направлениям: 
«За работу в экстремальных условиях»:
1.  фельдшер выездной скорой медицинской помощи ГБУЗ РТ «Республиканский центр скорой медицинской помощи и медицины катастроф» (врач Шарай А.А.);
2.  фельдшер выездной скорой медицинской помощи ГБУЗ РТ «Республиканский центр скорой медицинской помощи и медицины катастроф» (врач Куулар А.Ю.);
3. фельдшер выездной скорой медицинской помощи ГБУЗ РТ «Республиканский центр скорой медицинской помощи и медицины катастроф» (врач Кочаа А.О.).
«У истоков жизни»:
1. акушерка 4 участка женской консультации ГБУЗ РТ «Перинатальный центр Республики Тыва»;
2. акушерка консультативно-диагностического отделения ГБУЗ РТ «Перинатальный центр Республики Тыва».
Заседание Экспертного совета  проведено 20 декабря 2024 г., присуждение премии и перечисление финансовых средств запланировано на Итоговой коллегии Министерства в начале 2025 года.</t>
  </si>
  <si>
    <t xml:space="preserve">Исполнено. В соответствии с  подпунктом «а» пункта 14 постановления Правительства Российской Федерации от 31 декабря 2022 г. № 2568 «О дополнительной государственной социальной поддержке медицинских работников медицинских организаций, входящих в государственную и муниципальную системы здравоохранения и участвующих в базовой программе обязательного медицинского страхования либо территориальных программах обязательного медицинского страхования» (в ред. постановления Правительства РФ от 20.03.2024 г. № 343) при установлении за счет средств бюджета Республики Тыва специальных социальных выплат для медицинских работников, оказывающих не входящую в базовую программу обязательного медицинского страхования скорую медицинскую помощь, первичную медико-санитарную помощь гражданам, по данным медицинских учреждений Министерства здравоохранения Республики Тыва потребность финансовых средств из республиканского бюджета на 2024 год составил 47 769,5 тыс. рублей, фактический расход составляет 42 268,6 тыс. рублей, остаток 5500,9 тыс. рублей, экономия образовалась в связи с тем, что при предварительном расчете специальные выплаты за декабрь начислены полностью, при уточненной начислении в предыдущих месяцах часть среднего медицинского персонала переведены с источника республиканский бюджет на ОМС, фактически отработанное время по табелю отработанного времени изменены,  в декабре работники находились на больничном листе. </t>
  </si>
  <si>
    <t xml:space="preserve">Исполнено. В соответствии с заключенным Cоглашением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здравоохранения на основе единой государственной информационной системы здравоохранения (ЕГИСЗ)" от «29» декабря 2021 г. № 056-09-2022-025 запланировано внедрение в медицинских организациях государственной и муниципальной систем здравоохранения медицинских информационных систем, соответствующих требованиям Минздрава России и реализации государственных информационных систем в сфере здравоохранения, соответствующих требованиям Минздрава России, обеспечивающих информационное взаимодействие с подсистемами ЕГИСЗ на сумму 56617, 677 тыс. рублей на 16 ГК.  Исполнено на сумму 55841,7 тыс. рублей                                                                   </t>
  </si>
  <si>
    <t>Исполнено. На медицинское страхование неработающего населения направлено 3735171,9 тыс. рублей, исполнение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</si>
</sst>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23" x14ac:knownFonts="1">
    <font>
      <sz val="11"/>
      <color theme="1"/>
      <name val="Calibri"/>
      <family val="2"/>
      <scheme val="minor"/>
    </font>
    <font>
      <sz val="8"/>
      <color theme="1"/>
      <name val="Times New Roman"/>
      <family val="1"/>
      <charset val="204"/>
    </font>
    <font>
      <sz val="10"/>
      <color theme="1"/>
      <name val="Times New Roman"/>
      <family val="1"/>
      <charset val="204"/>
    </font>
    <font>
      <sz val="10"/>
      <name val="Times New Roman"/>
      <family val="1"/>
      <charset val="204"/>
    </font>
    <font>
      <vertAlign val="superscript"/>
      <sz val="10"/>
      <color theme="1"/>
      <name val="Times New Roman"/>
      <family val="1"/>
      <charset val="204"/>
    </font>
    <font>
      <sz val="9"/>
      <color theme="1"/>
      <name val="Times New Roman"/>
      <family val="1"/>
      <charset val="204"/>
    </font>
    <font>
      <b/>
      <sz val="10"/>
      <color theme="1"/>
      <name val="Times New Roman"/>
      <family val="1"/>
      <charset val="204"/>
    </font>
    <font>
      <sz val="8"/>
      <color theme="1"/>
      <name val="Calibri"/>
      <family val="2"/>
      <scheme val="minor"/>
    </font>
    <font>
      <sz val="9"/>
      <color theme="1"/>
      <name val="Calibri"/>
      <family val="2"/>
      <scheme val="minor"/>
    </font>
    <font>
      <u/>
      <sz val="9"/>
      <color theme="1"/>
      <name val="Times New Roman"/>
      <family val="1"/>
      <charset val="204"/>
    </font>
    <font>
      <sz val="10"/>
      <color rgb="FFFF0000"/>
      <name val="Times New Roman"/>
      <family val="1"/>
      <charset val="204"/>
    </font>
    <font>
      <sz val="8"/>
      <name val="Times New Roman"/>
      <family val="1"/>
      <charset val="204"/>
    </font>
    <font>
      <sz val="9"/>
      <name val="Times New Roman"/>
      <family val="1"/>
      <charset val="204"/>
    </font>
    <font>
      <sz val="11"/>
      <color theme="1"/>
      <name val="Calibri"/>
      <family val="2"/>
      <scheme val="minor"/>
    </font>
    <font>
      <sz val="10"/>
      <color rgb="FF2C2D2E"/>
      <name val="Times New Roman"/>
      <family val="1"/>
      <charset val="204"/>
    </font>
    <font>
      <sz val="11"/>
      <color rgb="FFFF0000"/>
      <name val="Calibri"/>
      <family val="2"/>
      <scheme val="minor"/>
    </font>
    <font>
      <sz val="10"/>
      <color theme="1"/>
      <name val="Calibri"/>
      <family val="2"/>
      <scheme val="minor"/>
    </font>
    <font>
      <b/>
      <sz val="9"/>
      <color theme="1"/>
      <name val="Times New Roman"/>
      <family val="1"/>
      <charset val="204"/>
    </font>
    <font>
      <b/>
      <sz val="8"/>
      <color theme="1"/>
      <name val="Times New Roman"/>
      <family val="1"/>
      <charset val="204"/>
    </font>
    <font>
      <b/>
      <sz val="10"/>
      <name val="Times New Roman"/>
      <family val="1"/>
      <charset val="204"/>
    </font>
    <font>
      <b/>
      <sz val="10"/>
      <color theme="9" tint="0.59999389629810485"/>
      <name val="Times New Roman"/>
      <family val="1"/>
      <charset val="204"/>
    </font>
    <font>
      <sz val="14"/>
      <color theme="1"/>
      <name val="Times New Roman"/>
      <family val="1"/>
      <charset val="204"/>
    </font>
    <font>
      <sz val="14"/>
      <color rgb="FF000000"/>
      <name val="Times New Roman"/>
      <family val="1"/>
      <charset val="204"/>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3" fillId="0" borderId="0" applyFont="0" applyFill="0" applyBorder="0" applyAlignment="0" applyProtection="0"/>
  </cellStyleXfs>
  <cellXfs count="203">
    <xf numFmtId="0" fontId="0" fillId="0" borderId="0" xfId="0"/>
    <xf numFmtId="43" fontId="3" fillId="2" borderId="1" xfId="0" applyNumberFormat="1" applyFont="1" applyFill="1" applyBorder="1" applyAlignment="1">
      <alignment vertical="center" wrapText="1"/>
    </xf>
    <xf numFmtId="43" fontId="2" fillId="0" borderId="1" xfId="0" applyNumberFormat="1" applyFont="1" applyFill="1" applyBorder="1" applyAlignment="1">
      <alignment vertical="center" wrapText="1"/>
    </xf>
    <xf numFmtId="43" fontId="6" fillId="0" borderId="1" xfId="0" applyNumberFormat="1" applyFont="1" applyFill="1" applyBorder="1" applyAlignment="1">
      <alignment vertical="center" wrapText="1"/>
    </xf>
    <xf numFmtId="43" fontId="3" fillId="0" borderId="1" xfId="0" applyNumberFormat="1" applyFont="1" applyFill="1" applyBorder="1" applyAlignment="1">
      <alignment vertical="center" wrapText="1"/>
    </xf>
    <xf numFmtId="43" fontId="10" fillId="0" borderId="1" xfId="0" applyNumberFormat="1" applyFont="1" applyFill="1" applyBorder="1" applyAlignment="1">
      <alignment vertical="center" wrapText="1"/>
    </xf>
    <xf numFmtId="43" fontId="2" fillId="0" borderId="1" xfId="0" applyNumberFormat="1" applyFont="1" applyFill="1" applyBorder="1"/>
    <xf numFmtId="0" fontId="5" fillId="0" borderId="0" xfId="0" applyFont="1" applyFill="1" applyAlignment="1">
      <alignment horizontal="center"/>
    </xf>
    <xf numFmtId="0" fontId="2" fillId="0" borderId="0" xfId="0" applyFont="1" applyFill="1" applyAlignment="1">
      <alignment horizontal="justify" wrapText="1"/>
    </xf>
    <xf numFmtId="0" fontId="2" fillId="0" borderId="0" xfId="0" applyFont="1" applyFill="1"/>
    <xf numFmtId="0" fontId="0" fillId="0" borderId="0" xfId="0" applyFill="1"/>
    <xf numFmtId="43" fontId="2" fillId="0" borderId="0" xfId="0" applyNumberFormat="1" applyFont="1" applyFill="1"/>
    <xf numFmtId="2" fontId="2" fillId="0" borderId="0" xfId="0" applyNumberFormat="1" applyFont="1" applyFill="1"/>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2" fontId="0" fillId="0" borderId="0" xfId="1" applyNumberFormat="1" applyFont="1" applyFill="1" applyAlignment="1">
      <alignment horizontal="left" vertical="top"/>
    </xf>
    <xf numFmtId="43" fontId="0" fillId="0" borderId="0" xfId="0" applyNumberFormat="1" applyFill="1"/>
    <xf numFmtId="2" fontId="0" fillId="0" borderId="0" xfId="0" applyNumberFormat="1" applyFill="1" applyAlignment="1">
      <alignment horizontal="left" vertical="top"/>
    </xf>
    <xf numFmtId="49" fontId="2" fillId="0" borderId="1" xfId="0" applyNumberFormat="1" applyFont="1" applyFill="1" applyBorder="1" applyAlignment="1">
      <alignment vertical="center" wrapText="1"/>
    </xf>
    <xf numFmtId="0" fontId="6" fillId="0" borderId="1" xfId="0" applyFont="1" applyFill="1" applyBorder="1" applyAlignment="1">
      <alignment vertical="center" wrapText="1"/>
    </xf>
    <xf numFmtId="49" fontId="6"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xf>
    <xf numFmtId="0" fontId="1" fillId="0" borderId="0" xfId="0" applyFont="1" applyFill="1"/>
    <xf numFmtId="0" fontId="15" fillId="0" borderId="0" xfId="0" applyFont="1" applyFill="1"/>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vertical="center" wrapText="1"/>
    </xf>
    <xf numFmtId="0" fontId="16" fillId="0" borderId="0" xfId="0" applyFont="1" applyFill="1"/>
    <xf numFmtId="0" fontId="0" fillId="0" borderId="0" xfId="0" applyFill="1" applyAlignment="1">
      <alignment horizontal="left" vertical="top"/>
    </xf>
    <xf numFmtId="0" fontId="0" fillId="0" borderId="0" xfId="0" applyFill="1" applyAlignment="1">
      <alignment horizontal="justify" wrapText="1"/>
    </xf>
    <xf numFmtId="0" fontId="7" fillId="0" borderId="0" xfId="0" applyFont="1" applyFill="1"/>
    <xf numFmtId="0" fontId="8" fillId="0" borderId="0" xfId="0" applyFont="1" applyFill="1"/>
    <xf numFmtId="0" fontId="3" fillId="0" borderId="1" xfId="0" applyFont="1" applyFill="1" applyBorder="1" applyAlignment="1">
      <alignmen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3" fontId="6" fillId="2" borderId="1" xfId="0" applyNumberFormat="1" applyFont="1" applyFill="1" applyBorder="1" applyAlignment="1">
      <alignment vertical="center" wrapText="1"/>
    </xf>
    <xf numFmtId="0" fontId="6" fillId="2" borderId="1" xfId="0" applyFont="1" applyFill="1" applyBorder="1" applyAlignment="1">
      <alignment horizontal="left" vertical="center" wrapText="1"/>
    </xf>
    <xf numFmtId="49" fontId="6" fillId="2" borderId="1" xfId="0" applyNumberFormat="1" applyFont="1" applyFill="1" applyBorder="1" applyAlignment="1">
      <alignment vertical="center" wrapText="1"/>
    </xf>
    <xf numFmtId="0" fontId="19" fillId="2" borderId="1" xfId="0" applyFont="1" applyFill="1" applyBorder="1" applyAlignment="1">
      <alignment horizontal="center" vertical="center"/>
    </xf>
    <xf numFmtId="49" fontId="19" fillId="2" borderId="1" xfId="0" applyNumberFormat="1" applyFont="1" applyFill="1" applyBorder="1" applyAlignment="1">
      <alignment horizontal="center" vertical="center"/>
    </xf>
    <xf numFmtId="0" fontId="20" fillId="2" borderId="1" xfId="0" applyFont="1" applyFill="1" applyBorder="1"/>
    <xf numFmtId="43" fontId="19" fillId="2" borderId="1" xfId="0" applyNumberFormat="1" applyFont="1" applyFill="1" applyBorder="1" applyAlignment="1">
      <alignment vertical="center" wrapText="1"/>
    </xf>
    <xf numFmtId="0" fontId="20" fillId="2" borderId="1" xfId="0" applyFont="1" applyFill="1" applyBorder="1" applyAlignment="1">
      <alignment horizontal="center" vertical="center" wrapText="1"/>
    </xf>
    <xf numFmtId="49" fontId="20" fillId="2" borderId="1" xfId="0" applyNumberFormat="1" applyFont="1" applyFill="1" applyBorder="1" applyAlignment="1">
      <alignment horizontal="center" vertical="center" wrapText="1"/>
    </xf>
    <xf numFmtId="43" fontId="6" fillId="2" borderId="1" xfId="0" applyNumberFormat="1" applyFont="1" applyFill="1" applyBorder="1"/>
    <xf numFmtId="0" fontId="20" fillId="2" borderId="1" xfId="0" applyFont="1" applyFill="1" applyBorder="1" applyAlignment="1">
      <alignment vertical="center" wrapText="1"/>
    </xf>
    <xf numFmtId="0" fontId="22" fillId="0" borderId="0" xfId="0" applyFont="1" applyAlignment="1">
      <alignment horizontal="justify" vertical="center"/>
    </xf>
    <xf numFmtId="0" fontId="21" fillId="0" borderId="0" xfId="0" applyFont="1"/>
    <xf numFmtId="0" fontId="21" fillId="0" borderId="0" xfId="0" applyFont="1" applyAlignment="1">
      <alignment horizontal="justify" vertical="center"/>
    </xf>
    <xf numFmtId="0" fontId="2" fillId="0" borderId="1" xfId="0" applyFont="1" applyFill="1" applyBorder="1" applyAlignment="1">
      <alignment horizontal="justify"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3" fillId="0" borderId="2" xfId="0" applyFont="1" applyFill="1" applyBorder="1" applyAlignment="1">
      <alignment horizontal="justify" vertical="top" wrapText="1"/>
    </xf>
    <xf numFmtId="0" fontId="3" fillId="0" borderId="3" xfId="0" applyFont="1" applyFill="1" applyBorder="1" applyAlignment="1">
      <alignment horizontal="justify" vertical="top" wrapText="1"/>
    </xf>
    <xf numFmtId="0" fontId="3" fillId="0" borderId="4" xfId="0" applyFont="1" applyFill="1" applyBorder="1" applyAlignment="1">
      <alignment horizontal="justify" vertical="top"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3" fillId="0" borderId="2"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0" fillId="0" borderId="3" xfId="0"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2" fillId="0" borderId="2" xfId="0" applyFont="1" applyFill="1" applyBorder="1" applyAlignment="1">
      <alignment horizontal="justify" vertical="top" wrapText="1"/>
    </xf>
    <xf numFmtId="0" fontId="2" fillId="0" borderId="3" xfId="0" applyFont="1" applyFill="1" applyBorder="1" applyAlignment="1">
      <alignment horizontal="justify" vertical="top" wrapText="1"/>
    </xf>
    <xf numFmtId="0" fontId="2" fillId="0" borderId="4" xfId="0" applyFont="1" applyFill="1" applyBorder="1" applyAlignment="1">
      <alignment horizontal="justify" vertical="top"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2" borderId="2" xfId="0" applyFont="1" applyFill="1" applyBorder="1" applyAlignment="1">
      <alignment horizontal="justify" vertical="center" wrapText="1"/>
    </xf>
    <xf numFmtId="0" fontId="6" fillId="2" borderId="3"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2" fillId="3"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16" fontId="5" fillId="0" borderId="1" xfId="0" applyNumberFormat="1"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5" fillId="0" borderId="6" xfId="0" applyFont="1" applyFill="1" applyBorder="1" applyAlignment="1">
      <alignment horizontal="justify" wrapText="1"/>
    </xf>
    <xf numFmtId="0" fontId="5" fillId="0" borderId="7" xfId="0" applyFont="1" applyFill="1" applyBorder="1" applyAlignment="1">
      <alignment horizontal="justify" wrapText="1"/>
    </xf>
    <xf numFmtId="0" fontId="5" fillId="0" borderId="11" xfId="0" applyFont="1" applyFill="1" applyBorder="1" applyAlignment="1">
      <alignment horizontal="justify" wrapText="1"/>
    </xf>
    <xf numFmtId="0" fontId="2" fillId="0" borderId="6" xfId="0"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11" xfId="0" applyFont="1" applyFill="1" applyBorder="1" applyAlignment="1">
      <alignment horizontal="justify" vertical="center" wrapText="1"/>
    </xf>
    <xf numFmtId="0" fontId="2" fillId="0" borderId="2" xfId="0" applyFont="1" applyFill="1" applyBorder="1" applyAlignment="1">
      <alignment horizontal="justify" wrapText="1"/>
    </xf>
    <xf numFmtId="0" fontId="2" fillId="0" borderId="3" xfId="0" applyFont="1" applyFill="1" applyBorder="1" applyAlignment="1">
      <alignment horizontal="justify" wrapText="1"/>
    </xf>
    <xf numFmtId="0" fontId="2" fillId="0" borderId="4" xfId="0" applyFont="1" applyFill="1" applyBorder="1" applyAlignment="1">
      <alignment horizontal="justify" wrapText="1"/>
    </xf>
    <xf numFmtId="0" fontId="2" fillId="0" borderId="3" xfId="0" applyFont="1" applyFill="1" applyBorder="1" applyAlignment="1">
      <alignment horizontal="justify"/>
    </xf>
    <xf numFmtId="0" fontId="2" fillId="0" borderId="4" xfId="0" applyFont="1" applyFill="1" applyBorder="1" applyAlignment="1">
      <alignment horizontal="justify"/>
    </xf>
    <xf numFmtId="2" fontId="2" fillId="0" borderId="2" xfId="0" applyNumberFormat="1"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164" fontId="2" fillId="3" borderId="2"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164" fontId="2" fillId="3" borderId="4" xfId="0" applyNumberFormat="1" applyFont="1" applyFill="1" applyBorder="1" applyAlignment="1">
      <alignment horizontal="center" vertical="center" wrapText="1"/>
    </xf>
    <xf numFmtId="17" fontId="5"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2" fontId="2" fillId="3"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2" fillId="0" borderId="1" xfId="0" applyFont="1" applyFill="1" applyBorder="1" applyAlignment="1">
      <alignment horizontal="center" vertical="top" wrapText="1"/>
    </xf>
    <xf numFmtId="43" fontId="2" fillId="0" borderId="1" xfId="0" applyNumberFormat="1" applyFont="1" applyFill="1" applyBorder="1" applyAlignment="1">
      <alignment horizontal="center" vertical="center" wrapText="1"/>
    </xf>
    <xf numFmtId="43" fontId="2" fillId="0" borderId="2" xfId="0" applyNumberFormat="1" applyFont="1" applyFill="1" applyBorder="1" applyAlignment="1">
      <alignment horizontal="center" vertical="center" wrapText="1"/>
    </xf>
    <xf numFmtId="43" fontId="2" fillId="0" borderId="3" xfId="0" applyNumberFormat="1" applyFont="1" applyFill="1" applyBorder="1" applyAlignment="1">
      <alignment horizontal="center" vertical="center" wrapText="1"/>
    </xf>
    <xf numFmtId="43" fontId="2" fillId="0" borderId="4"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7" xfId="0" applyFill="1" applyBorder="1" applyAlignment="1">
      <alignment horizontal="center"/>
    </xf>
    <xf numFmtId="0" fontId="0" fillId="0" borderId="0" xfId="0" applyFill="1" applyAlignment="1">
      <alignment horizontal="center"/>
    </xf>
    <xf numFmtId="0" fontId="0" fillId="0" borderId="7" xfId="0" applyFill="1" applyBorder="1" applyAlignment="1">
      <alignment horizontal="left"/>
    </xf>
    <xf numFmtId="0" fontId="0" fillId="0" borderId="0" xfId="0" applyFill="1" applyBorder="1" applyAlignment="1">
      <alignment horizontal="left"/>
    </xf>
    <xf numFmtId="0" fontId="12" fillId="2" borderId="6"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2" fillId="0" borderId="0" xfId="0" applyFont="1" applyFill="1" applyAlignment="1">
      <alignment horizontal="center" vertical="top" wrapText="1"/>
    </xf>
    <xf numFmtId="0" fontId="2" fillId="0" borderId="0" xfId="0" applyFont="1" applyFill="1" applyAlignment="1">
      <alignment horizontal="center" vertical="top"/>
    </xf>
    <xf numFmtId="0" fontId="2" fillId="0" borderId="5" xfId="0" applyFont="1" applyFill="1" applyBorder="1" applyAlignment="1">
      <alignment horizontal="center" vertical="top"/>
    </xf>
    <xf numFmtId="164" fontId="2" fillId="3" borderId="1" xfId="0" applyNumberFormat="1" applyFont="1" applyFill="1" applyBorder="1" applyAlignment="1">
      <alignment horizontal="center" vertical="center" wrapText="1"/>
    </xf>
    <xf numFmtId="0" fontId="0" fillId="0" borderId="7" xfId="0" applyFill="1" applyBorder="1" applyAlignment="1">
      <alignment horizontal="center" vertical="center"/>
    </xf>
    <xf numFmtId="0" fontId="0" fillId="0" borderId="0" xfId="0" applyFill="1" applyAlignment="1">
      <alignment horizontal="center" vertical="center"/>
    </xf>
  </cellXfs>
  <cellStyles count="2">
    <cellStyle name="Обычный" xfId="0" builtinId="0"/>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S463"/>
  <sheetViews>
    <sheetView tabSelected="1" view="pageBreakPreview" zoomScale="86" zoomScaleNormal="86" zoomScaleSheetLayoutView="86" workbookViewId="0">
      <pane xSplit="3" ySplit="7" topLeftCell="D441" activePane="bottomRight" state="frozen"/>
      <selection pane="topRight" activeCell="D1" sqref="D1"/>
      <selection pane="bottomLeft" activeCell="A8" sqref="A8"/>
      <selection pane="bottomRight" activeCell="P458" sqref="P458"/>
    </sheetView>
  </sheetViews>
  <sheetFormatPr defaultRowHeight="15" x14ac:dyDescent="0.25"/>
  <cols>
    <col min="1" max="1" width="3.5703125" style="10" customWidth="1"/>
    <col min="2" max="2" width="25.5703125" style="40" customWidth="1"/>
    <col min="3" max="3" width="10.7109375" style="10" customWidth="1"/>
    <col min="4" max="4" width="6" style="10" customWidth="1"/>
    <col min="5" max="5" width="5.42578125" style="10" customWidth="1"/>
    <col min="6" max="6" width="4.140625" style="10" customWidth="1"/>
    <col min="7" max="7" width="11.42578125" style="10" customWidth="1"/>
    <col min="8" max="8" width="5.85546875" style="10" customWidth="1"/>
    <col min="9" max="9" width="15.5703125" style="10" customWidth="1"/>
    <col min="10" max="10" width="17.5703125" style="10" customWidth="1"/>
    <col min="11" max="11" width="10.42578125" style="41" customWidth="1"/>
    <col min="12" max="13" width="9.140625" style="42" customWidth="1"/>
    <col min="14" max="14" width="6.7109375" style="10" customWidth="1"/>
    <col min="15" max="15" width="8.5703125" style="10" customWidth="1"/>
    <col min="16" max="16" width="61.42578125" style="10" customWidth="1"/>
    <col min="17" max="17" width="15.85546875" style="10" customWidth="1"/>
    <col min="18" max="18" width="17.5703125" style="10" customWidth="1"/>
    <col min="19" max="19" width="19.7109375" style="10" customWidth="1"/>
    <col min="20" max="16384" width="9.140625" style="10"/>
  </cols>
  <sheetData>
    <row r="1" spans="1:19" x14ac:dyDescent="0.25">
      <c r="A1" s="7"/>
      <c r="B1" s="8"/>
      <c r="C1" s="197" t="s">
        <v>299</v>
      </c>
      <c r="D1" s="198"/>
      <c r="E1" s="198"/>
      <c r="F1" s="198"/>
      <c r="G1" s="198"/>
      <c r="H1" s="198"/>
      <c r="I1" s="198"/>
      <c r="J1" s="198"/>
      <c r="K1" s="198"/>
      <c r="L1" s="198"/>
      <c r="M1" s="198"/>
      <c r="N1" s="198"/>
      <c r="O1" s="198"/>
      <c r="P1" s="9"/>
    </row>
    <row r="2" spans="1:19" x14ac:dyDescent="0.25">
      <c r="A2" s="7"/>
      <c r="B2" s="8"/>
      <c r="C2" s="198"/>
      <c r="D2" s="198"/>
      <c r="E2" s="198"/>
      <c r="F2" s="198"/>
      <c r="G2" s="198"/>
      <c r="H2" s="198"/>
      <c r="I2" s="198"/>
      <c r="J2" s="198"/>
      <c r="K2" s="198"/>
      <c r="L2" s="198"/>
      <c r="M2" s="198"/>
      <c r="N2" s="198"/>
      <c r="O2" s="198"/>
      <c r="P2" s="11"/>
    </row>
    <row r="3" spans="1:19" ht="18.75" customHeight="1" x14ac:dyDescent="0.25">
      <c r="A3" s="7"/>
      <c r="B3" s="8"/>
      <c r="C3" s="199"/>
      <c r="D3" s="199"/>
      <c r="E3" s="199"/>
      <c r="F3" s="199"/>
      <c r="G3" s="199"/>
      <c r="H3" s="199"/>
      <c r="I3" s="199"/>
      <c r="J3" s="199"/>
      <c r="K3" s="199"/>
      <c r="L3" s="199"/>
      <c r="M3" s="199"/>
      <c r="N3" s="199"/>
      <c r="O3" s="199"/>
      <c r="P3" s="12">
        <f>Q8</f>
        <v>99.821732731518054</v>
      </c>
    </row>
    <row r="4" spans="1:19" ht="22.5" customHeight="1" x14ac:dyDescent="0.25">
      <c r="A4" s="13" t="s">
        <v>0</v>
      </c>
      <c r="B4" s="65" t="s">
        <v>2</v>
      </c>
      <c r="C4" s="178" t="s">
        <v>3</v>
      </c>
      <c r="D4" s="115" t="s">
        <v>4</v>
      </c>
      <c r="E4" s="115"/>
      <c r="F4" s="115"/>
      <c r="G4" s="115"/>
      <c r="H4" s="115"/>
      <c r="I4" s="179" t="s">
        <v>156</v>
      </c>
      <c r="J4" s="180" t="s">
        <v>298</v>
      </c>
      <c r="K4" s="114" t="s">
        <v>5</v>
      </c>
      <c r="L4" s="115" t="s">
        <v>6</v>
      </c>
      <c r="M4" s="115"/>
      <c r="N4" s="115"/>
      <c r="O4" s="115"/>
      <c r="P4" s="115" t="s">
        <v>7</v>
      </c>
    </row>
    <row r="5" spans="1:19" x14ac:dyDescent="0.25">
      <c r="A5" s="13" t="s">
        <v>1</v>
      </c>
      <c r="B5" s="65"/>
      <c r="C5" s="178"/>
      <c r="D5" s="115" t="s">
        <v>8</v>
      </c>
      <c r="E5" s="115" t="s">
        <v>9</v>
      </c>
      <c r="F5" s="115" t="s">
        <v>10</v>
      </c>
      <c r="G5" s="183" t="s">
        <v>11</v>
      </c>
      <c r="H5" s="115" t="s">
        <v>12</v>
      </c>
      <c r="I5" s="179"/>
      <c r="J5" s="181"/>
      <c r="K5" s="114"/>
      <c r="L5" s="90" t="s">
        <v>13</v>
      </c>
      <c r="M5" s="13" t="s">
        <v>14</v>
      </c>
      <c r="N5" s="115" t="s">
        <v>16</v>
      </c>
      <c r="O5" s="115"/>
      <c r="P5" s="115"/>
    </row>
    <row r="6" spans="1:19" x14ac:dyDescent="0.25">
      <c r="A6" s="14"/>
      <c r="B6" s="65"/>
      <c r="C6" s="178"/>
      <c r="D6" s="115"/>
      <c r="E6" s="115"/>
      <c r="F6" s="115"/>
      <c r="G6" s="183"/>
      <c r="H6" s="115"/>
      <c r="I6" s="179"/>
      <c r="J6" s="182"/>
      <c r="K6" s="114"/>
      <c r="L6" s="90"/>
      <c r="M6" s="13" t="s">
        <v>15</v>
      </c>
      <c r="N6" s="15" t="s">
        <v>17</v>
      </c>
      <c r="O6" s="15" t="s">
        <v>18</v>
      </c>
      <c r="P6" s="115"/>
    </row>
    <row r="7" spans="1:19" x14ac:dyDescent="0.25">
      <c r="A7" s="13">
        <v>1</v>
      </c>
      <c r="B7" s="16">
        <v>2</v>
      </c>
      <c r="C7" s="15">
        <v>3</v>
      </c>
      <c r="D7" s="15">
        <v>4</v>
      </c>
      <c r="E7" s="15">
        <v>5</v>
      </c>
      <c r="F7" s="15">
        <v>6</v>
      </c>
      <c r="G7" s="17">
        <v>7</v>
      </c>
      <c r="H7" s="15">
        <v>8</v>
      </c>
      <c r="I7" s="18">
        <v>9</v>
      </c>
      <c r="J7" s="18">
        <v>10</v>
      </c>
      <c r="K7" s="19">
        <v>11</v>
      </c>
      <c r="L7" s="13">
        <v>12</v>
      </c>
      <c r="M7" s="13">
        <v>13</v>
      </c>
      <c r="N7" s="15">
        <v>14</v>
      </c>
      <c r="O7" s="15">
        <v>15</v>
      </c>
      <c r="P7" s="15">
        <v>16</v>
      </c>
    </row>
    <row r="8" spans="1:19" ht="22.5" customHeight="1" x14ac:dyDescent="0.25">
      <c r="A8" s="90"/>
      <c r="B8" s="65" t="s">
        <v>155</v>
      </c>
      <c r="C8" s="20" t="s">
        <v>19</v>
      </c>
      <c r="D8" s="15">
        <v>914</v>
      </c>
      <c r="E8" s="17"/>
      <c r="F8" s="17"/>
      <c r="G8" s="17" t="s">
        <v>174</v>
      </c>
      <c r="H8" s="15"/>
      <c r="I8" s="2">
        <f>I9+I10</f>
        <v>18128791.88185655</v>
      </c>
      <c r="J8" s="2">
        <f>J13+J368+J388+J433+J448</f>
        <v>18096474.179759987</v>
      </c>
      <c r="K8" s="114" t="s">
        <v>23</v>
      </c>
      <c r="L8" s="164"/>
      <c r="M8" s="165"/>
      <c r="N8" s="165"/>
      <c r="O8" s="165"/>
      <c r="P8" s="166"/>
      <c r="Q8" s="21">
        <f t="shared" ref="Q8:Q17" si="0">J8*100/I8</f>
        <v>99.821732731518054</v>
      </c>
      <c r="R8" s="10">
        <v>8311831.0999999996</v>
      </c>
    </row>
    <row r="9" spans="1:19" ht="18.75" customHeight="1" x14ac:dyDescent="0.25">
      <c r="A9" s="90"/>
      <c r="B9" s="65"/>
      <c r="C9" s="20" t="s">
        <v>234</v>
      </c>
      <c r="D9" s="15"/>
      <c r="E9" s="17"/>
      <c r="F9" s="17"/>
      <c r="G9" s="17"/>
      <c r="H9" s="15"/>
      <c r="I9" s="2">
        <f>I14+I369+I389+I434+I449</f>
        <v>1690583.0302399998</v>
      </c>
      <c r="J9" s="2">
        <f>J14+J369+J389+J434+J449</f>
        <v>1647385.7580099998</v>
      </c>
      <c r="K9" s="114"/>
      <c r="L9" s="167"/>
      <c r="M9" s="168"/>
      <c r="N9" s="168"/>
      <c r="O9" s="168"/>
      <c r="P9" s="169"/>
      <c r="Q9" s="21">
        <f t="shared" si="0"/>
        <v>97.44482989256862</v>
      </c>
      <c r="R9" s="22">
        <f>I9+I11</f>
        <v>8311830.9641100001</v>
      </c>
      <c r="S9" s="22">
        <f>J9+J11</f>
        <v>8239587.4275000002</v>
      </c>
    </row>
    <row r="10" spans="1:19" ht="24.75" customHeight="1" x14ac:dyDescent="0.25">
      <c r="A10" s="90"/>
      <c r="B10" s="65"/>
      <c r="C10" s="20" t="s">
        <v>235</v>
      </c>
      <c r="D10" s="15"/>
      <c r="E10" s="17"/>
      <c r="F10" s="17"/>
      <c r="G10" s="17"/>
      <c r="H10" s="15"/>
      <c r="I10" s="2">
        <f>I11+I12</f>
        <v>16438208.85161655</v>
      </c>
      <c r="J10" s="2">
        <f>J15+J370+J390+J435+J450</f>
        <v>16449088.421749987</v>
      </c>
      <c r="K10" s="114"/>
      <c r="L10" s="167"/>
      <c r="M10" s="168"/>
      <c r="N10" s="168"/>
      <c r="O10" s="168"/>
      <c r="P10" s="169"/>
      <c r="Q10" s="21">
        <f t="shared" si="0"/>
        <v>100.06618464476054</v>
      </c>
      <c r="R10" s="22">
        <f>R8-R9</f>
        <v>0.13588999956846237</v>
      </c>
    </row>
    <row r="11" spans="1:19" ht="20.25" customHeight="1" x14ac:dyDescent="0.25">
      <c r="A11" s="90"/>
      <c r="B11" s="65"/>
      <c r="C11" s="20" t="s">
        <v>236</v>
      </c>
      <c r="D11" s="15"/>
      <c r="E11" s="17"/>
      <c r="F11" s="17"/>
      <c r="G11" s="17"/>
      <c r="H11" s="15"/>
      <c r="I11" s="2">
        <f>I16+I371+I391+I436+I451</f>
        <v>6621247.9338699998</v>
      </c>
      <c r="J11" s="2">
        <f>J16+J371+J391+J436+J451</f>
        <v>6592201.6694900002</v>
      </c>
      <c r="K11" s="114"/>
      <c r="L11" s="167"/>
      <c r="M11" s="168"/>
      <c r="N11" s="168"/>
      <c r="O11" s="168"/>
      <c r="P11" s="169"/>
      <c r="Q11" s="23">
        <f t="shared" si="0"/>
        <v>99.561317372946903</v>
      </c>
    </row>
    <row r="12" spans="1:19" ht="18" customHeight="1" x14ac:dyDescent="0.25">
      <c r="A12" s="90"/>
      <c r="B12" s="65"/>
      <c r="C12" s="20" t="s">
        <v>39</v>
      </c>
      <c r="D12" s="20"/>
      <c r="E12" s="24"/>
      <c r="F12" s="24"/>
      <c r="G12" s="24"/>
      <c r="H12" s="20"/>
      <c r="I12" s="2">
        <f>I17+I372+I392+I437+I452</f>
        <v>9816960.9177465513</v>
      </c>
      <c r="J12" s="2">
        <f>J17+J372+J392+J437+J452</f>
        <v>9856886.7522599883</v>
      </c>
      <c r="K12" s="114"/>
      <c r="L12" s="170"/>
      <c r="M12" s="171"/>
      <c r="N12" s="171"/>
      <c r="O12" s="171"/>
      <c r="P12" s="172"/>
      <c r="Q12" s="23">
        <f t="shared" si="0"/>
        <v>100.40670259205434</v>
      </c>
    </row>
    <row r="13" spans="1:19" ht="20.25" customHeight="1" x14ac:dyDescent="0.25">
      <c r="A13" s="173">
        <v>1</v>
      </c>
      <c r="B13" s="174" t="s">
        <v>34</v>
      </c>
      <c r="C13" s="44" t="s">
        <v>19</v>
      </c>
      <c r="D13" s="45">
        <v>914</v>
      </c>
      <c r="E13" s="46" t="s">
        <v>21</v>
      </c>
      <c r="F13" s="46" t="s">
        <v>22</v>
      </c>
      <c r="G13" s="46" t="s">
        <v>173</v>
      </c>
      <c r="H13" s="45"/>
      <c r="I13" s="1">
        <f t="shared" ref="I13:J17" si="1">I18+I23+I28+I33+I38+I43+I48+I53+I58+I63+I68+I73+I78+I83+I88+I93+I98+I103+I108+I113+I118+I123+I128+I133+I138+I143+I148+I153+I158+I163+I168+I173+I178+I183+I188+I193+I198+I203+I208+I213+I218+I223+I228+I238+I253+I263+I273+I283+I308+I318+I343+I348+I353+I358+I363</f>
        <v>13780506.656612435</v>
      </c>
      <c r="J13" s="1">
        <f t="shared" si="1"/>
        <v>13761301.941079985</v>
      </c>
      <c r="K13" s="175" t="s">
        <v>23</v>
      </c>
      <c r="L13" s="188"/>
      <c r="M13" s="189"/>
      <c r="N13" s="189"/>
      <c r="O13" s="189"/>
      <c r="P13" s="190"/>
      <c r="Q13" s="23">
        <f t="shared" si="0"/>
        <v>99.860638538110393</v>
      </c>
    </row>
    <row r="14" spans="1:19" ht="19.5" customHeight="1" x14ac:dyDescent="0.25">
      <c r="A14" s="173"/>
      <c r="B14" s="174"/>
      <c r="C14" s="44" t="s">
        <v>234</v>
      </c>
      <c r="D14" s="44"/>
      <c r="E14" s="47"/>
      <c r="F14" s="47"/>
      <c r="G14" s="47"/>
      <c r="H14" s="44"/>
      <c r="I14" s="1">
        <f>I19+I24+I29+I34+I39+I44+I49+I54+I59+I64+I69+I74+I79+I84+I89+I94+I99+I104+I109+I114+I119+I124+I129+I134+I139+I144+I149+I154+I159+I164+I169+I174+I179+I184+I189+I194+I199+I204+I209+I214+I219+I224+I229+I239+I254+I264+I274+I284+I309+I319+I344+I349+I354+I359+I364</f>
        <v>1536989.3302399998</v>
      </c>
      <c r="J14" s="1">
        <f t="shared" si="1"/>
        <v>1494560.2425899997</v>
      </c>
      <c r="K14" s="176"/>
      <c r="L14" s="191"/>
      <c r="M14" s="192"/>
      <c r="N14" s="192"/>
      <c r="O14" s="192"/>
      <c r="P14" s="193"/>
      <c r="Q14" s="23">
        <f t="shared" si="0"/>
        <v>97.23946765177773</v>
      </c>
      <c r="R14" s="22">
        <f>I14+I16</f>
        <v>4184246.0041099992</v>
      </c>
      <c r="S14" s="22"/>
    </row>
    <row r="15" spans="1:19" ht="18.75" customHeight="1" x14ac:dyDescent="0.25">
      <c r="A15" s="173"/>
      <c r="B15" s="174"/>
      <c r="C15" s="44" t="s">
        <v>235</v>
      </c>
      <c r="D15" s="44"/>
      <c r="E15" s="47"/>
      <c r="F15" s="47"/>
      <c r="G15" s="47"/>
      <c r="H15" s="44"/>
      <c r="I15" s="1">
        <f t="shared" si="1"/>
        <v>12243517.326372433</v>
      </c>
      <c r="J15" s="1">
        <f t="shared" si="1"/>
        <v>12266741.698489986</v>
      </c>
      <c r="K15" s="176"/>
      <c r="L15" s="191"/>
      <c r="M15" s="192"/>
      <c r="N15" s="192"/>
      <c r="O15" s="192"/>
      <c r="P15" s="193"/>
      <c r="Q15" s="23">
        <f t="shared" si="0"/>
        <v>100.18968709316502</v>
      </c>
    </row>
    <row r="16" spans="1:19" ht="20.25" customHeight="1" x14ac:dyDescent="0.25">
      <c r="A16" s="173"/>
      <c r="B16" s="174"/>
      <c r="C16" s="44" t="s">
        <v>236</v>
      </c>
      <c r="D16" s="44"/>
      <c r="E16" s="47"/>
      <c r="F16" s="47"/>
      <c r="G16" s="47"/>
      <c r="H16" s="44"/>
      <c r="I16" s="1">
        <f>I21+I26+I31+I36+I41+I46+I51+I56+I61+I66+I71+I76+I81+I86+I91+I96+I101+I106+I111+I116+I121+I126+I131+I136+I141+I146+I151+I156+I161+I166+I171+I176+I181+I186+I191+I196+I201+I206+I211+I216+I221+I226+I231+I241+I256+I266+I276+I286+I311+I321+I346+I351+I356+I361+I366</f>
        <v>2647256.6738699996</v>
      </c>
      <c r="J16" s="1">
        <f>J21+J26+J31+J36+J41+J46+J51+J56+J61+J66+J71+J76+J81+J86+J91+J96+J101+J106+J111+J116+J121+J126+J131+J136+J141+J146+J151+J156+J161+J166+J171+J176+J181+J186+J191+J196+J201+J206+J211+J216+J221+J226+J231+J241+J256+J266+J276+J286+J311+J321+J346+J351+J356+J361+J366</f>
        <v>2623946.1329700002</v>
      </c>
      <c r="K16" s="176"/>
      <c r="L16" s="191"/>
      <c r="M16" s="192"/>
      <c r="N16" s="192"/>
      <c r="O16" s="192"/>
      <c r="P16" s="193"/>
      <c r="Q16" s="23">
        <f t="shared" si="0"/>
        <v>99.119445381700672</v>
      </c>
    </row>
    <row r="17" spans="1:17" ht="24" customHeight="1" x14ac:dyDescent="0.25">
      <c r="A17" s="173"/>
      <c r="B17" s="174"/>
      <c r="C17" s="44" t="s">
        <v>39</v>
      </c>
      <c r="D17" s="45"/>
      <c r="E17" s="46"/>
      <c r="F17" s="46"/>
      <c r="G17" s="46"/>
      <c r="H17" s="45"/>
      <c r="I17" s="1">
        <f>I22+I27+I32+I37+I42+I47+I52+I57+I62+I67+I72+I77+I82+I87+I92+I97+I102+I107+I112+I117+I122+I127+I132+I137+I142+I147+I152+I157+I162+I167+I172+I177+I182+I187+I192+I197+I202+I207+I212+I217+I222+I227+I232+I242+I257+I267+I277+I287+I312+I322+I347+I352+I357+I362+I367</f>
        <v>9596260.6525024306</v>
      </c>
      <c r="J17" s="1">
        <f t="shared" si="1"/>
        <v>9642795.5655199885</v>
      </c>
      <c r="K17" s="177"/>
      <c r="L17" s="194"/>
      <c r="M17" s="195"/>
      <c r="N17" s="195"/>
      <c r="O17" s="195"/>
      <c r="P17" s="196"/>
      <c r="Q17" s="23">
        <f t="shared" si="0"/>
        <v>100.484927564003</v>
      </c>
    </row>
    <row r="18" spans="1:17" x14ac:dyDescent="0.25">
      <c r="A18" s="90" t="s">
        <v>24</v>
      </c>
      <c r="B18" s="65" t="s">
        <v>263</v>
      </c>
      <c r="C18" s="20" t="s">
        <v>19</v>
      </c>
      <c r="D18" s="15"/>
      <c r="E18" s="17"/>
      <c r="F18" s="17"/>
      <c r="G18" s="17"/>
      <c r="H18" s="15"/>
      <c r="I18" s="2">
        <f>I19+I20</f>
        <v>555924.34715803596</v>
      </c>
      <c r="J18" s="2">
        <f>J19+J20</f>
        <v>482366.05703999999</v>
      </c>
      <c r="K18" s="114" t="s">
        <v>23</v>
      </c>
      <c r="L18" s="90" t="s">
        <v>158</v>
      </c>
      <c r="M18" s="90" t="s">
        <v>157</v>
      </c>
      <c r="N18" s="163">
        <v>680</v>
      </c>
      <c r="O18" s="200">
        <v>641.70000000000005</v>
      </c>
      <c r="P18" s="161" t="s">
        <v>327</v>
      </c>
    </row>
    <row r="19" spans="1:17" x14ac:dyDescent="0.25">
      <c r="A19" s="90"/>
      <c r="B19" s="65"/>
      <c r="C19" s="20" t="s">
        <v>49</v>
      </c>
      <c r="D19" s="15"/>
      <c r="E19" s="17"/>
      <c r="F19" s="17"/>
      <c r="G19" s="17"/>
      <c r="H19" s="15"/>
      <c r="I19" s="2"/>
      <c r="J19" s="2"/>
      <c r="K19" s="114"/>
      <c r="L19" s="90"/>
      <c r="M19" s="90"/>
      <c r="N19" s="163"/>
      <c r="O19" s="200"/>
      <c r="P19" s="161"/>
    </row>
    <row r="20" spans="1:17" x14ac:dyDescent="0.25">
      <c r="A20" s="90"/>
      <c r="B20" s="65"/>
      <c r="C20" s="20" t="s">
        <v>154</v>
      </c>
      <c r="D20" s="15"/>
      <c r="E20" s="17"/>
      <c r="F20" s="17"/>
      <c r="G20" s="17"/>
      <c r="H20" s="15"/>
      <c r="I20" s="2">
        <f>I21+I22</f>
        <v>555924.34715803596</v>
      </c>
      <c r="J20" s="2">
        <f>J21+J22</f>
        <v>482366.05703999999</v>
      </c>
      <c r="K20" s="114"/>
      <c r="L20" s="90"/>
      <c r="M20" s="90"/>
      <c r="N20" s="163"/>
      <c r="O20" s="200"/>
      <c r="P20" s="161"/>
    </row>
    <row r="21" spans="1:17" x14ac:dyDescent="0.25">
      <c r="A21" s="90"/>
      <c r="B21" s="65"/>
      <c r="C21" s="20" t="s">
        <v>20</v>
      </c>
      <c r="D21" s="20"/>
      <c r="E21" s="24"/>
      <c r="F21" s="24"/>
      <c r="G21" s="24"/>
      <c r="H21" s="20"/>
      <c r="I21" s="2"/>
      <c r="J21" s="2"/>
      <c r="K21" s="114"/>
      <c r="L21" s="90"/>
      <c r="M21" s="90"/>
      <c r="N21" s="163"/>
      <c r="O21" s="200"/>
      <c r="P21" s="161"/>
    </row>
    <row r="22" spans="1:17" x14ac:dyDescent="0.25">
      <c r="A22" s="90"/>
      <c r="B22" s="65"/>
      <c r="C22" s="20" t="s">
        <v>39</v>
      </c>
      <c r="D22" s="15"/>
      <c r="E22" s="17"/>
      <c r="F22" s="17"/>
      <c r="G22" s="17"/>
      <c r="H22" s="15"/>
      <c r="I22" s="2">
        <v>555924.34715803596</v>
      </c>
      <c r="J22" s="2">
        <v>482366.05703999999</v>
      </c>
      <c r="K22" s="114"/>
      <c r="L22" s="90"/>
      <c r="M22" s="90"/>
      <c r="N22" s="163"/>
      <c r="O22" s="200"/>
      <c r="P22" s="161"/>
    </row>
    <row r="23" spans="1:17" x14ac:dyDescent="0.25">
      <c r="A23" s="90" t="s">
        <v>25</v>
      </c>
      <c r="B23" s="65" t="s">
        <v>41</v>
      </c>
      <c r="C23" s="20" t="s">
        <v>19</v>
      </c>
      <c r="D23" s="15"/>
      <c r="E23" s="17"/>
      <c r="F23" s="17"/>
      <c r="G23" s="17"/>
      <c r="H23" s="15"/>
      <c r="I23" s="2">
        <f>I24+I25</f>
        <v>53101</v>
      </c>
      <c r="J23" s="2">
        <f>J24+J25</f>
        <v>47298.785580000003</v>
      </c>
      <c r="K23" s="114" t="s">
        <v>23</v>
      </c>
      <c r="L23" s="90" t="s">
        <v>159</v>
      </c>
      <c r="M23" s="90" t="s">
        <v>160</v>
      </c>
      <c r="N23" s="115">
        <v>68.67</v>
      </c>
      <c r="O23" s="119">
        <v>65.55</v>
      </c>
      <c r="P23" s="161" t="s">
        <v>328</v>
      </c>
    </row>
    <row r="24" spans="1:17" x14ac:dyDescent="0.25">
      <c r="A24" s="90"/>
      <c r="B24" s="65"/>
      <c r="C24" s="20" t="s">
        <v>49</v>
      </c>
      <c r="D24" s="15"/>
      <c r="E24" s="17"/>
      <c r="F24" s="17"/>
      <c r="G24" s="17"/>
      <c r="H24" s="15"/>
      <c r="I24" s="2"/>
      <c r="J24" s="2"/>
      <c r="K24" s="114"/>
      <c r="L24" s="90"/>
      <c r="M24" s="90"/>
      <c r="N24" s="115"/>
      <c r="O24" s="119"/>
      <c r="P24" s="161"/>
    </row>
    <row r="25" spans="1:17" x14ac:dyDescent="0.25">
      <c r="A25" s="90"/>
      <c r="B25" s="65"/>
      <c r="C25" s="20" t="s">
        <v>154</v>
      </c>
      <c r="D25" s="15"/>
      <c r="E25" s="17"/>
      <c r="F25" s="17"/>
      <c r="G25" s="17"/>
      <c r="H25" s="15"/>
      <c r="I25" s="2">
        <f>I26+I27</f>
        <v>53101</v>
      </c>
      <c r="J25" s="2">
        <f>J26+J27</f>
        <v>47298.785580000003</v>
      </c>
      <c r="K25" s="114"/>
      <c r="L25" s="90"/>
      <c r="M25" s="90"/>
      <c r="N25" s="115"/>
      <c r="O25" s="119"/>
      <c r="P25" s="161"/>
    </row>
    <row r="26" spans="1:17" x14ac:dyDescent="0.25">
      <c r="A26" s="90"/>
      <c r="B26" s="65"/>
      <c r="C26" s="20" t="s">
        <v>20</v>
      </c>
      <c r="D26" s="20"/>
      <c r="E26" s="24"/>
      <c r="F26" s="24"/>
      <c r="G26" s="24"/>
      <c r="H26" s="20"/>
      <c r="I26" s="2"/>
      <c r="J26" s="2"/>
      <c r="K26" s="114"/>
      <c r="L26" s="90"/>
      <c r="M26" s="90"/>
      <c r="N26" s="115"/>
      <c r="O26" s="119"/>
      <c r="P26" s="161"/>
    </row>
    <row r="27" spans="1:17" x14ac:dyDescent="0.25">
      <c r="A27" s="90"/>
      <c r="B27" s="65"/>
      <c r="C27" s="20" t="s">
        <v>39</v>
      </c>
      <c r="D27" s="15"/>
      <c r="E27" s="17"/>
      <c r="F27" s="17"/>
      <c r="G27" s="17"/>
      <c r="H27" s="15"/>
      <c r="I27" s="2">
        <v>53101</v>
      </c>
      <c r="J27" s="2">
        <v>47298.785580000003</v>
      </c>
      <c r="K27" s="114"/>
      <c r="L27" s="90"/>
      <c r="M27" s="90"/>
      <c r="N27" s="115"/>
      <c r="O27" s="119"/>
      <c r="P27" s="161"/>
    </row>
    <row r="28" spans="1:17" x14ac:dyDescent="0.25">
      <c r="A28" s="90" t="s">
        <v>26</v>
      </c>
      <c r="B28" s="65" t="s">
        <v>256</v>
      </c>
      <c r="C28" s="20" t="s">
        <v>19</v>
      </c>
      <c r="D28" s="20"/>
      <c r="E28" s="24"/>
      <c r="F28" s="24"/>
      <c r="G28" s="24"/>
      <c r="H28" s="20"/>
      <c r="I28" s="2">
        <f>I29+I30</f>
        <v>13395.194334469699</v>
      </c>
      <c r="J28" s="2">
        <f>J29+J30</f>
        <v>13289.140170000001</v>
      </c>
      <c r="K28" s="114" t="s">
        <v>23</v>
      </c>
      <c r="L28" s="90" t="s">
        <v>158</v>
      </c>
      <c r="M28" s="90" t="s">
        <v>157</v>
      </c>
      <c r="N28" s="163">
        <v>680</v>
      </c>
      <c r="O28" s="119">
        <v>641.70000000000005</v>
      </c>
      <c r="P28" s="161" t="s">
        <v>329</v>
      </c>
    </row>
    <row r="29" spans="1:17" x14ac:dyDescent="0.25">
      <c r="A29" s="90"/>
      <c r="B29" s="65"/>
      <c r="C29" s="20" t="s">
        <v>49</v>
      </c>
      <c r="D29" s="20"/>
      <c r="E29" s="24"/>
      <c r="F29" s="24"/>
      <c r="G29" s="24"/>
      <c r="H29" s="20"/>
      <c r="I29" s="2"/>
      <c r="J29" s="2"/>
      <c r="K29" s="114"/>
      <c r="L29" s="90"/>
      <c r="M29" s="90"/>
      <c r="N29" s="163"/>
      <c r="O29" s="119"/>
      <c r="P29" s="161"/>
    </row>
    <row r="30" spans="1:17" x14ac:dyDescent="0.25">
      <c r="A30" s="90"/>
      <c r="B30" s="65"/>
      <c r="C30" s="20" t="s">
        <v>154</v>
      </c>
      <c r="D30" s="20"/>
      <c r="E30" s="24"/>
      <c r="F30" s="24"/>
      <c r="G30" s="24"/>
      <c r="H30" s="20"/>
      <c r="I30" s="2">
        <f>I31+I32</f>
        <v>13395.194334469699</v>
      </c>
      <c r="J30" s="2">
        <f>J31+J32</f>
        <v>13289.140170000001</v>
      </c>
      <c r="K30" s="114"/>
      <c r="L30" s="90"/>
      <c r="M30" s="90"/>
      <c r="N30" s="163"/>
      <c r="O30" s="119"/>
      <c r="P30" s="161"/>
    </row>
    <row r="31" spans="1:17" x14ac:dyDescent="0.25">
      <c r="A31" s="90"/>
      <c r="B31" s="65"/>
      <c r="C31" s="20" t="s">
        <v>20</v>
      </c>
      <c r="D31" s="20"/>
      <c r="E31" s="24"/>
      <c r="F31" s="24"/>
      <c r="G31" s="24"/>
      <c r="H31" s="20"/>
      <c r="I31" s="2"/>
      <c r="J31" s="2"/>
      <c r="K31" s="114"/>
      <c r="L31" s="90"/>
      <c r="M31" s="90"/>
      <c r="N31" s="163"/>
      <c r="O31" s="119"/>
      <c r="P31" s="161"/>
    </row>
    <row r="32" spans="1:17" x14ac:dyDescent="0.25">
      <c r="A32" s="90"/>
      <c r="B32" s="65"/>
      <c r="C32" s="20" t="s">
        <v>39</v>
      </c>
      <c r="D32" s="20"/>
      <c r="E32" s="24"/>
      <c r="F32" s="24"/>
      <c r="G32" s="24"/>
      <c r="H32" s="20"/>
      <c r="I32" s="2">
        <v>13395.194334469699</v>
      </c>
      <c r="J32" s="2">
        <v>13289.140170000001</v>
      </c>
      <c r="K32" s="114"/>
      <c r="L32" s="90"/>
      <c r="M32" s="90"/>
      <c r="N32" s="163"/>
      <c r="O32" s="119"/>
      <c r="P32" s="161"/>
    </row>
    <row r="33" spans="1:16" x14ac:dyDescent="0.25">
      <c r="A33" s="90" t="s">
        <v>27</v>
      </c>
      <c r="B33" s="65" t="s">
        <v>35</v>
      </c>
      <c r="C33" s="20" t="s">
        <v>19</v>
      </c>
      <c r="D33" s="15"/>
      <c r="E33" s="17"/>
      <c r="F33" s="17"/>
      <c r="G33" s="17"/>
      <c r="H33" s="15"/>
      <c r="I33" s="2">
        <f>I34+I35</f>
        <v>5197.5475965465002</v>
      </c>
      <c r="J33" s="2">
        <f>J34+J35</f>
        <v>5099.7173700000003</v>
      </c>
      <c r="K33" s="114" t="s">
        <v>23</v>
      </c>
      <c r="L33" s="90" t="s">
        <v>159</v>
      </c>
      <c r="M33" s="90" t="s">
        <v>160</v>
      </c>
      <c r="N33" s="160">
        <v>68.67</v>
      </c>
      <c r="O33" s="119">
        <v>65.55</v>
      </c>
      <c r="P33" s="161" t="s">
        <v>330</v>
      </c>
    </row>
    <row r="34" spans="1:16" x14ac:dyDescent="0.25">
      <c r="A34" s="90"/>
      <c r="B34" s="65"/>
      <c r="C34" s="20" t="s">
        <v>49</v>
      </c>
      <c r="D34" s="15"/>
      <c r="E34" s="17"/>
      <c r="F34" s="17"/>
      <c r="G34" s="17"/>
      <c r="H34" s="15"/>
      <c r="I34" s="2"/>
      <c r="J34" s="2"/>
      <c r="K34" s="114"/>
      <c r="L34" s="90"/>
      <c r="M34" s="90"/>
      <c r="N34" s="160"/>
      <c r="O34" s="119"/>
      <c r="P34" s="161"/>
    </row>
    <row r="35" spans="1:16" x14ac:dyDescent="0.25">
      <c r="A35" s="90"/>
      <c r="B35" s="65"/>
      <c r="C35" s="20" t="s">
        <v>154</v>
      </c>
      <c r="D35" s="15"/>
      <c r="E35" s="17"/>
      <c r="F35" s="17"/>
      <c r="G35" s="17"/>
      <c r="H35" s="15"/>
      <c r="I35" s="2">
        <f>I36+I37</f>
        <v>5197.5475965465002</v>
      </c>
      <c r="J35" s="2">
        <f>J36+J37</f>
        <v>5099.7173700000003</v>
      </c>
      <c r="K35" s="114"/>
      <c r="L35" s="90"/>
      <c r="M35" s="90"/>
      <c r="N35" s="160"/>
      <c r="O35" s="119"/>
      <c r="P35" s="161"/>
    </row>
    <row r="36" spans="1:16" x14ac:dyDescent="0.25">
      <c r="A36" s="90"/>
      <c r="B36" s="65"/>
      <c r="C36" s="20" t="s">
        <v>20</v>
      </c>
      <c r="D36" s="20"/>
      <c r="E36" s="24"/>
      <c r="F36" s="24"/>
      <c r="G36" s="24"/>
      <c r="H36" s="20"/>
      <c r="I36" s="2"/>
      <c r="J36" s="2"/>
      <c r="K36" s="114"/>
      <c r="L36" s="90"/>
      <c r="M36" s="90"/>
      <c r="N36" s="160"/>
      <c r="O36" s="119"/>
      <c r="P36" s="161"/>
    </row>
    <row r="37" spans="1:16" x14ac:dyDescent="0.25">
      <c r="A37" s="90"/>
      <c r="B37" s="65"/>
      <c r="C37" s="20" t="s">
        <v>39</v>
      </c>
      <c r="D37" s="15"/>
      <c r="E37" s="17"/>
      <c r="F37" s="17"/>
      <c r="G37" s="17"/>
      <c r="H37" s="15"/>
      <c r="I37" s="2">
        <v>5197.5475965465002</v>
      </c>
      <c r="J37" s="4">
        <v>5099.7173700000003</v>
      </c>
      <c r="K37" s="114"/>
      <c r="L37" s="90"/>
      <c r="M37" s="90"/>
      <c r="N37" s="160"/>
      <c r="O37" s="119"/>
      <c r="P37" s="161"/>
    </row>
    <row r="38" spans="1:16" x14ac:dyDescent="0.25">
      <c r="A38" s="90" t="s">
        <v>28</v>
      </c>
      <c r="B38" s="65" t="s">
        <v>36</v>
      </c>
      <c r="C38" s="20" t="s">
        <v>19</v>
      </c>
      <c r="D38" s="15"/>
      <c r="E38" s="17"/>
      <c r="F38" s="17"/>
      <c r="G38" s="17"/>
      <c r="H38" s="15"/>
      <c r="I38" s="2">
        <f>I39+I40</f>
        <v>117474.89600877999</v>
      </c>
      <c r="J38" s="4">
        <f>J39+J40</f>
        <v>115472.4209</v>
      </c>
      <c r="K38" s="114" t="s">
        <v>23</v>
      </c>
      <c r="L38" s="90" t="s">
        <v>161</v>
      </c>
      <c r="M38" s="90" t="s">
        <v>162</v>
      </c>
      <c r="N38" s="163">
        <v>70</v>
      </c>
      <c r="O38" s="200">
        <v>70</v>
      </c>
      <c r="P38" s="161" t="s">
        <v>331</v>
      </c>
    </row>
    <row r="39" spans="1:16" x14ac:dyDescent="0.25">
      <c r="A39" s="90"/>
      <c r="B39" s="65"/>
      <c r="C39" s="20" t="s">
        <v>49</v>
      </c>
      <c r="D39" s="15"/>
      <c r="E39" s="17"/>
      <c r="F39" s="17"/>
      <c r="G39" s="17"/>
      <c r="H39" s="15"/>
      <c r="I39" s="2"/>
      <c r="J39" s="4"/>
      <c r="K39" s="114"/>
      <c r="L39" s="90"/>
      <c r="M39" s="90"/>
      <c r="N39" s="163"/>
      <c r="O39" s="200"/>
      <c r="P39" s="161"/>
    </row>
    <row r="40" spans="1:16" x14ac:dyDescent="0.25">
      <c r="A40" s="90"/>
      <c r="B40" s="65"/>
      <c r="C40" s="20" t="s">
        <v>154</v>
      </c>
      <c r="D40" s="15"/>
      <c r="E40" s="17"/>
      <c r="F40" s="17"/>
      <c r="G40" s="17"/>
      <c r="H40" s="15"/>
      <c r="I40" s="2">
        <f>I41+I42</f>
        <v>117474.89600877999</v>
      </c>
      <c r="J40" s="4">
        <f>J41+J42</f>
        <v>115472.4209</v>
      </c>
      <c r="K40" s="114"/>
      <c r="L40" s="90"/>
      <c r="M40" s="90"/>
      <c r="N40" s="163"/>
      <c r="O40" s="200"/>
      <c r="P40" s="161"/>
    </row>
    <row r="41" spans="1:16" x14ac:dyDescent="0.25">
      <c r="A41" s="90"/>
      <c r="B41" s="65"/>
      <c r="C41" s="20" t="s">
        <v>20</v>
      </c>
      <c r="D41" s="20"/>
      <c r="E41" s="24"/>
      <c r="F41" s="24"/>
      <c r="G41" s="24"/>
      <c r="H41" s="20"/>
      <c r="I41" s="2"/>
      <c r="J41" s="4"/>
      <c r="K41" s="114"/>
      <c r="L41" s="90"/>
      <c r="M41" s="90"/>
      <c r="N41" s="163"/>
      <c r="O41" s="200"/>
      <c r="P41" s="161"/>
    </row>
    <row r="42" spans="1:16" x14ac:dyDescent="0.25">
      <c r="A42" s="90"/>
      <c r="B42" s="65"/>
      <c r="C42" s="20" t="s">
        <v>39</v>
      </c>
      <c r="D42" s="15"/>
      <c r="E42" s="17"/>
      <c r="F42" s="17"/>
      <c r="G42" s="17"/>
      <c r="H42" s="15"/>
      <c r="I42" s="2">
        <v>117474.89600877999</v>
      </c>
      <c r="J42" s="4">
        <v>115472.4209</v>
      </c>
      <c r="K42" s="114"/>
      <c r="L42" s="90"/>
      <c r="M42" s="90"/>
      <c r="N42" s="163"/>
      <c r="O42" s="200"/>
      <c r="P42" s="161"/>
    </row>
    <row r="43" spans="1:16" x14ac:dyDescent="0.25">
      <c r="A43" s="90" t="s">
        <v>29</v>
      </c>
      <c r="B43" s="65" t="s">
        <v>40</v>
      </c>
      <c r="C43" s="20" t="s">
        <v>19</v>
      </c>
      <c r="D43" s="15"/>
      <c r="E43" s="17"/>
      <c r="F43" s="17"/>
      <c r="G43" s="17"/>
      <c r="H43" s="15"/>
      <c r="I43" s="2">
        <f>I44+I45</f>
        <v>282261.948647791</v>
      </c>
      <c r="J43" s="2">
        <f>J44+J45</f>
        <v>261605.77337000001</v>
      </c>
      <c r="K43" s="114" t="s">
        <v>23</v>
      </c>
      <c r="L43" s="90" t="s">
        <v>159</v>
      </c>
      <c r="M43" s="90" t="s">
        <v>160</v>
      </c>
      <c r="N43" s="160">
        <v>68.67</v>
      </c>
      <c r="O43" s="162">
        <v>65.55</v>
      </c>
      <c r="P43" s="65" t="s">
        <v>332</v>
      </c>
    </row>
    <row r="44" spans="1:16" x14ac:dyDescent="0.25">
      <c r="A44" s="90"/>
      <c r="B44" s="65"/>
      <c r="C44" s="20" t="s">
        <v>49</v>
      </c>
      <c r="D44" s="15"/>
      <c r="E44" s="17"/>
      <c r="F44" s="17"/>
      <c r="G44" s="17"/>
      <c r="H44" s="15"/>
      <c r="I44" s="2"/>
      <c r="J44" s="2"/>
      <c r="K44" s="114"/>
      <c r="L44" s="90"/>
      <c r="M44" s="90"/>
      <c r="N44" s="160"/>
      <c r="O44" s="162"/>
      <c r="P44" s="65"/>
    </row>
    <row r="45" spans="1:16" x14ac:dyDescent="0.25">
      <c r="A45" s="90"/>
      <c r="B45" s="65"/>
      <c r="C45" s="20" t="s">
        <v>154</v>
      </c>
      <c r="D45" s="15"/>
      <c r="E45" s="17"/>
      <c r="F45" s="17"/>
      <c r="G45" s="17"/>
      <c r="H45" s="15"/>
      <c r="I45" s="2">
        <f>I46+I47</f>
        <v>282261.948647791</v>
      </c>
      <c r="J45" s="2">
        <f>J46+J47</f>
        <v>261605.77337000001</v>
      </c>
      <c r="K45" s="114"/>
      <c r="L45" s="90"/>
      <c r="M45" s="90"/>
      <c r="N45" s="160"/>
      <c r="O45" s="162"/>
      <c r="P45" s="65"/>
    </row>
    <row r="46" spans="1:16" x14ac:dyDescent="0.25">
      <c r="A46" s="90"/>
      <c r="B46" s="65"/>
      <c r="C46" s="20" t="s">
        <v>20</v>
      </c>
      <c r="D46" s="20"/>
      <c r="E46" s="24"/>
      <c r="F46" s="24"/>
      <c r="G46" s="24"/>
      <c r="H46" s="20"/>
      <c r="I46" s="2"/>
      <c r="J46" s="2"/>
      <c r="K46" s="114"/>
      <c r="L46" s="90"/>
      <c r="M46" s="90"/>
      <c r="N46" s="160"/>
      <c r="O46" s="162"/>
      <c r="P46" s="65"/>
    </row>
    <row r="47" spans="1:16" x14ac:dyDescent="0.25">
      <c r="A47" s="90"/>
      <c r="B47" s="65"/>
      <c r="C47" s="20" t="s">
        <v>39</v>
      </c>
      <c r="D47" s="15"/>
      <c r="E47" s="17"/>
      <c r="F47" s="17"/>
      <c r="G47" s="17"/>
      <c r="H47" s="15"/>
      <c r="I47" s="2">
        <v>282261.948647791</v>
      </c>
      <c r="J47" s="2">
        <v>261605.77337000001</v>
      </c>
      <c r="K47" s="114"/>
      <c r="L47" s="90"/>
      <c r="M47" s="90"/>
      <c r="N47" s="160"/>
      <c r="O47" s="162"/>
      <c r="P47" s="65"/>
    </row>
    <row r="48" spans="1:16" x14ac:dyDescent="0.25">
      <c r="A48" s="90" t="s">
        <v>30</v>
      </c>
      <c r="B48" s="65" t="s">
        <v>37</v>
      </c>
      <c r="C48" s="20" t="s">
        <v>19</v>
      </c>
      <c r="D48" s="15"/>
      <c r="E48" s="17"/>
      <c r="F48" s="17"/>
      <c r="G48" s="17"/>
      <c r="H48" s="15"/>
      <c r="I48" s="2">
        <f>I49+I50</f>
        <v>258767.20569942499</v>
      </c>
      <c r="J48" s="2">
        <f>J49+J50</f>
        <v>231945.24684000001</v>
      </c>
      <c r="K48" s="114" t="s">
        <v>23</v>
      </c>
      <c r="L48" s="90" t="s">
        <v>159</v>
      </c>
      <c r="M48" s="90" t="s">
        <v>160</v>
      </c>
      <c r="N48" s="160">
        <v>68.67</v>
      </c>
      <c r="O48" s="119">
        <v>65.55</v>
      </c>
      <c r="P48" s="65" t="s">
        <v>333</v>
      </c>
    </row>
    <row r="49" spans="1:16" x14ac:dyDescent="0.25">
      <c r="A49" s="90"/>
      <c r="B49" s="65"/>
      <c r="C49" s="20" t="s">
        <v>49</v>
      </c>
      <c r="D49" s="15"/>
      <c r="E49" s="17"/>
      <c r="F49" s="17"/>
      <c r="G49" s="17"/>
      <c r="H49" s="15"/>
      <c r="I49" s="2"/>
      <c r="J49" s="2"/>
      <c r="K49" s="114"/>
      <c r="L49" s="90"/>
      <c r="M49" s="90"/>
      <c r="N49" s="160"/>
      <c r="O49" s="119"/>
      <c r="P49" s="65"/>
    </row>
    <row r="50" spans="1:16" x14ac:dyDescent="0.25">
      <c r="A50" s="90"/>
      <c r="B50" s="65"/>
      <c r="C50" s="20" t="s">
        <v>154</v>
      </c>
      <c r="D50" s="15"/>
      <c r="E50" s="17"/>
      <c r="F50" s="17"/>
      <c r="G50" s="17"/>
      <c r="H50" s="15"/>
      <c r="I50" s="2">
        <f>I51+I52</f>
        <v>258767.20569942499</v>
      </c>
      <c r="J50" s="2">
        <f>J51+J52</f>
        <v>231945.24684000001</v>
      </c>
      <c r="K50" s="114"/>
      <c r="L50" s="90"/>
      <c r="M50" s="90"/>
      <c r="N50" s="160"/>
      <c r="O50" s="119"/>
      <c r="P50" s="65"/>
    </row>
    <row r="51" spans="1:16" x14ac:dyDescent="0.25">
      <c r="A51" s="90"/>
      <c r="B51" s="65"/>
      <c r="C51" s="20" t="s">
        <v>20</v>
      </c>
      <c r="D51" s="20"/>
      <c r="E51" s="24"/>
      <c r="F51" s="24"/>
      <c r="G51" s="24"/>
      <c r="H51" s="20"/>
      <c r="I51" s="2"/>
      <c r="J51" s="2"/>
      <c r="K51" s="114"/>
      <c r="L51" s="90"/>
      <c r="M51" s="90"/>
      <c r="N51" s="160"/>
      <c r="O51" s="119"/>
      <c r="P51" s="65"/>
    </row>
    <row r="52" spans="1:16" x14ac:dyDescent="0.25">
      <c r="A52" s="90"/>
      <c r="B52" s="65"/>
      <c r="C52" s="20" t="s">
        <v>39</v>
      </c>
      <c r="D52" s="15"/>
      <c r="E52" s="17"/>
      <c r="F52" s="17"/>
      <c r="G52" s="17"/>
      <c r="H52" s="15"/>
      <c r="I52" s="2">
        <v>258767.20569942499</v>
      </c>
      <c r="J52" s="2">
        <v>231945.24684000001</v>
      </c>
      <c r="K52" s="114"/>
      <c r="L52" s="90"/>
      <c r="M52" s="90"/>
      <c r="N52" s="160"/>
      <c r="O52" s="119"/>
      <c r="P52" s="65"/>
    </row>
    <row r="53" spans="1:16" x14ac:dyDescent="0.25">
      <c r="A53" s="90" t="s">
        <v>31</v>
      </c>
      <c r="B53" s="65" t="s">
        <v>38</v>
      </c>
      <c r="C53" s="20" t="s">
        <v>19</v>
      </c>
      <c r="D53" s="15"/>
      <c r="E53" s="17"/>
      <c r="F53" s="17"/>
      <c r="G53" s="17"/>
      <c r="H53" s="15"/>
      <c r="I53" s="2">
        <f>I54+I55</f>
        <v>1904424.94607812</v>
      </c>
      <c r="J53" s="2">
        <f>J54+J55</f>
        <v>1484250.2594399999</v>
      </c>
      <c r="K53" s="114" t="s">
        <v>23</v>
      </c>
      <c r="L53" s="90" t="s">
        <v>159</v>
      </c>
      <c r="M53" s="90" t="s">
        <v>160</v>
      </c>
      <c r="N53" s="160">
        <v>68.67</v>
      </c>
      <c r="O53" s="119">
        <v>65.55</v>
      </c>
      <c r="P53" s="65" t="s">
        <v>334</v>
      </c>
    </row>
    <row r="54" spans="1:16" x14ac:dyDescent="0.25">
      <c r="A54" s="90"/>
      <c r="B54" s="65"/>
      <c r="C54" s="20" t="s">
        <v>49</v>
      </c>
      <c r="D54" s="15"/>
      <c r="E54" s="17"/>
      <c r="F54" s="17"/>
      <c r="G54" s="17"/>
      <c r="H54" s="15"/>
      <c r="I54" s="2"/>
      <c r="J54" s="2"/>
      <c r="K54" s="114"/>
      <c r="L54" s="90"/>
      <c r="M54" s="90"/>
      <c r="N54" s="160"/>
      <c r="O54" s="119"/>
      <c r="P54" s="65"/>
    </row>
    <row r="55" spans="1:16" x14ac:dyDescent="0.25">
      <c r="A55" s="90"/>
      <c r="B55" s="65"/>
      <c r="C55" s="20" t="s">
        <v>154</v>
      </c>
      <c r="D55" s="15"/>
      <c r="E55" s="17"/>
      <c r="F55" s="17"/>
      <c r="G55" s="17"/>
      <c r="H55" s="15"/>
      <c r="I55" s="2">
        <f>I56+I57</f>
        <v>1904424.94607812</v>
      </c>
      <c r="J55" s="2">
        <f>J56+J57</f>
        <v>1484250.2594399999</v>
      </c>
      <c r="K55" s="114"/>
      <c r="L55" s="90"/>
      <c r="M55" s="90"/>
      <c r="N55" s="160"/>
      <c r="O55" s="119"/>
      <c r="P55" s="65"/>
    </row>
    <row r="56" spans="1:16" x14ac:dyDescent="0.25">
      <c r="A56" s="90"/>
      <c r="B56" s="65"/>
      <c r="C56" s="20" t="s">
        <v>20</v>
      </c>
      <c r="D56" s="20"/>
      <c r="E56" s="24"/>
      <c r="F56" s="24"/>
      <c r="G56" s="24"/>
      <c r="H56" s="20"/>
      <c r="I56" s="2"/>
      <c r="J56" s="2"/>
      <c r="K56" s="114"/>
      <c r="L56" s="90"/>
      <c r="M56" s="90"/>
      <c r="N56" s="160"/>
      <c r="O56" s="119"/>
      <c r="P56" s="65"/>
    </row>
    <row r="57" spans="1:16" x14ac:dyDescent="0.25">
      <c r="A57" s="90"/>
      <c r="B57" s="65"/>
      <c r="C57" s="20" t="s">
        <v>39</v>
      </c>
      <c r="D57" s="20"/>
      <c r="E57" s="24"/>
      <c r="F57" s="24"/>
      <c r="G57" s="24"/>
      <c r="H57" s="20"/>
      <c r="I57" s="2">
        <v>1904424.94607812</v>
      </c>
      <c r="J57" s="2">
        <v>1484250.2594399999</v>
      </c>
      <c r="K57" s="114"/>
      <c r="L57" s="90"/>
      <c r="M57" s="90"/>
      <c r="N57" s="160"/>
      <c r="O57" s="119"/>
      <c r="P57" s="65"/>
    </row>
    <row r="58" spans="1:16" x14ac:dyDescent="0.25">
      <c r="A58" s="90" t="s">
        <v>32</v>
      </c>
      <c r="B58" s="65" t="s">
        <v>42</v>
      </c>
      <c r="C58" s="25" t="s">
        <v>19</v>
      </c>
      <c r="D58" s="25"/>
      <c r="E58" s="26"/>
      <c r="F58" s="26"/>
      <c r="G58" s="26"/>
      <c r="H58" s="25"/>
      <c r="I58" s="2">
        <f>I59+I60</f>
        <v>650256.95986773004</v>
      </c>
      <c r="J58" s="2">
        <f>J59+J60</f>
        <v>1169648.06917313</v>
      </c>
      <c r="K58" s="114" t="s">
        <v>23</v>
      </c>
      <c r="L58" s="90" t="s">
        <v>159</v>
      </c>
      <c r="M58" s="90" t="s">
        <v>160</v>
      </c>
      <c r="N58" s="160">
        <v>68.67</v>
      </c>
      <c r="O58" s="119">
        <v>65.55</v>
      </c>
      <c r="P58" s="65" t="s">
        <v>335</v>
      </c>
    </row>
    <row r="59" spans="1:16" x14ac:dyDescent="0.25">
      <c r="A59" s="90"/>
      <c r="B59" s="65"/>
      <c r="C59" s="20" t="s">
        <v>49</v>
      </c>
      <c r="D59" s="15"/>
      <c r="E59" s="17"/>
      <c r="F59" s="17"/>
      <c r="G59" s="17"/>
      <c r="H59" s="15"/>
      <c r="I59" s="2"/>
      <c r="J59" s="2"/>
      <c r="K59" s="114"/>
      <c r="L59" s="90"/>
      <c r="M59" s="90"/>
      <c r="N59" s="160"/>
      <c r="O59" s="119"/>
      <c r="P59" s="65"/>
    </row>
    <row r="60" spans="1:16" x14ac:dyDescent="0.25">
      <c r="A60" s="90"/>
      <c r="B60" s="65"/>
      <c r="C60" s="25" t="s">
        <v>154</v>
      </c>
      <c r="D60" s="27"/>
      <c r="E60" s="28"/>
      <c r="F60" s="28"/>
      <c r="G60" s="28"/>
      <c r="H60" s="27"/>
      <c r="I60" s="2">
        <f>I61+I62</f>
        <v>650256.95986773004</v>
      </c>
      <c r="J60" s="2">
        <f>J61+J62</f>
        <v>1169648.06917313</v>
      </c>
      <c r="K60" s="114"/>
      <c r="L60" s="90"/>
      <c r="M60" s="90"/>
      <c r="N60" s="160"/>
      <c r="O60" s="119"/>
      <c r="P60" s="65"/>
    </row>
    <row r="61" spans="1:16" x14ac:dyDescent="0.25">
      <c r="A61" s="90"/>
      <c r="B61" s="65"/>
      <c r="C61" s="20" t="s">
        <v>20</v>
      </c>
      <c r="D61" s="15"/>
      <c r="E61" s="17"/>
      <c r="F61" s="17"/>
      <c r="G61" s="17"/>
      <c r="H61" s="15"/>
      <c r="I61" s="2"/>
      <c r="J61" s="2"/>
      <c r="K61" s="114"/>
      <c r="L61" s="90"/>
      <c r="M61" s="90"/>
      <c r="N61" s="160"/>
      <c r="O61" s="119"/>
      <c r="P61" s="65"/>
    </row>
    <row r="62" spans="1:16" x14ac:dyDescent="0.25">
      <c r="A62" s="90"/>
      <c r="B62" s="65"/>
      <c r="C62" s="20" t="s">
        <v>39</v>
      </c>
      <c r="D62" s="20"/>
      <c r="E62" s="24"/>
      <c r="F62" s="24"/>
      <c r="G62" s="24"/>
      <c r="H62" s="20"/>
      <c r="I62" s="2">
        <v>650256.95986773004</v>
      </c>
      <c r="J62" s="2">
        <v>1169648.06917313</v>
      </c>
      <c r="K62" s="114"/>
      <c r="L62" s="90"/>
      <c r="M62" s="90"/>
      <c r="N62" s="160"/>
      <c r="O62" s="119"/>
      <c r="P62" s="65"/>
    </row>
    <row r="63" spans="1:16" x14ac:dyDescent="0.25">
      <c r="A63" s="90" t="s">
        <v>33</v>
      </c>
      <c r="B63" s="65" t="s">
        <v>262</v>
      </c>
      <c r="C63" s="20" t="s">
        <v>19</v>
      </c>
      <c r="D63" s="15"/>
      <c r="E63" s="17"/>
      <c r="F63" s="17"/>
      <c r="G63" s="17"/>
      <c r="H63" s="15"/>
      <c r="I63" s="2">
        <f>I64+I65</f>
        <v>7985.6936323899999</v>
      </c>
      <c r="J63" s="2">
        <f>J64+J65</f>
        <v>8411.8481400000001</v>
      </c>
      <c r="K63" s="114" t="s">
        <v>23</v>
      </c>
      <c r="L63" s="90" t="s">
        <v>159</v>
      </c>
      <c r="M63" s="90" t="s">
        <v>160</v>
      </c>
      <c r="N63" s="160">
        <v>68.67</v>
      </c>
      <c r="O63" s="119">
        <v>65.55</v>
      </c>
      <c r="P63" s="161" t="s">
        <v>336</v>
      </c>
    </row>
    <row r="64" spans="1:16" x14ac:dyDescent="0.25">
      <c r="A64" s="90"/>
      <c r="B64" s="65"/>
      <c r="C64" s="20" t="s">
        <v>49</v>
      </c>
      <c r="D64" s="15"/>
      <c r="E64" s="17"/>
      <c r="F64" s="17"/>
      <c r="G64" s="17"/>
      <c r="H64" s="15"/>
      <c r="I64" s="2"/>
      <c r="J64" s="2"/>
      <c r="K64" s="114"/>
      <c r="L64" s="90"/>
      <c r="M64" s="90"/>
      <c r="N64" s="160"/>
      <c r="O64" s="119"/>
      <c r="P64" s="161"/>
    </row>
    <row r="65" spans="1:16" x14ac:dyDescent="0.25">
      <c r="A65" s="90"/>
      <c r="B65" s="65"/>
      <c r="C65" s="20" t="s">
        <v>154</v>
      </c>
      <c r="D65" s="15"/>
      <c r="E65" s="17"/>
      <c r="F65" s="17"/>
      <c r="G65" s="17"/>
      <c r="H65" s="15"/>
      <c r="I65" s="2">
        <f>I66+I67</f>
        <v>7985.6936323899999</v>
      </c>
      <c r="J65" s="2">
        <f>J66+J67</f>
        <v>8411.8481400000001</v>
      </c>
      <c r="K65" s="114"/>
      <c r="L65" s="90"/>
      <c r="M65" s="90"/>
      <c r="N65" s="160"/>
      <c r="O65" s="119"/>
      <c r="P65" s="161"/>
    </row>
    <row r="66" spans="1:16" x14ac:dyDescent="0.25">
      <c r="A66" s="90"/>
      <c r="B66" s="65"/>
      <c r="C66" s="20" t="s">
        <v>20</v>
      </c>
      <c r="D66" s="15"/>
      <c r="E66" s="17"/>
      <c r="F66" s="17"/>
      <c r="G66" s="17"/>
      <c r="H66" s="15"/>
      <c r="I66" s="2"/>
      <c r="J66" s="2"/>
      <c r="K66" s="114"/>
      <c r="L66" s="90"/>
      <c r="M66" s="90"/>
      <c r="N66" s="160"/>
      <c r="O66" s="119"/>
      <c r="P66" s="161"/>
    </row>
    <row r="67" spans="1:16" x14ac:dyDescent="0.25">
      <c r="A67" s="90"/>
      <c r="B67" s="65"/>
      <c r="C67" s="20" t="s">
        <v>39</v>
      </c>
      <c r="D67" s="15"/>
      <c r="E67" s="17"/>
      <c r="F67" s="17"/>
      <c r="G67" s="17"/>
      <c r="H67" s="15"/>
      <c r="I67" s="2">
        <v>7985.6936323899999</v>
      </c>
      <c r="J67" s="2">
        <v>8411.8481400000001</v>
      </c>
      <c r="K67" s="114"/>
      <c r="L67" s="90"/>
      <c r="M67" s="90"/>
      <c r="N67" s="160"/>
      <c r="O67" s="119"/>
      <c r="P67" s="161"/>
    </row>
    <row r="68" spans="1:16" x14ac:dyDescent="0.25">
      <c r="A68" s="90" t="s">
        <v>43</v>
      </c>
      <c r="B68" s="65" t="s">
        <v>224</v>
      </c>
      <c r="C68" s="25" t="s">
        <v>19</v>
      </c>
      <c r="D68" s="27"/>
      <c r="E68" s="28"/>
      <c r="F68" s="28"/>
      <c r="G68" s="28"/>
      <c r="H68" s="27"/>
      <c r="I68" s="2">
        <f>I69+I70</f>
        <v>598869.43698278198</v>
      </c>
      <c r="J68" s="2">
        <f>J69+J70</f>
        <v>595059.77995</v>
      </c>
      <c r="K68" s="114" t="s">
        <v>23</v>
      </c>
      <c r="L68" s="90" t="s">
        <v>159</v>
      </c>
      <c r="M68" s="90" t="s">
        <v>160</v>
      </c>
      <c r="N68" s="160">
        <v>68.67</v>
      </c>
      <c r="O68" s="119">
        <v>65.55</v>
      </c>
      <c r="P68" s="161" t="s">
        <v>337</v>
      </c>
    </row>
    <row r="69" spans="1:16" x14ac:dyDescent="0.25">
      <c r="A69" s="90"/>
      <c r="B69" s="65"/>
      <c r="C69" s="20" t="s">
        <v>49</v>
      </c>
      <c r="D69" s="15"/>
      <c r="E69" s="17"/>
      <c r="F69" s="17"/>
      <c r="G69" s="17"/>
      <c r="H69" s="15"/>
      <c r="I69" s="2"/>
      <c r="J69" s="2"/>
      <c r="K69" s="114"/>
      <c r="L69" s="90"/>
      <c r="M69" s="90"/>
      <c r="N69" s="160"/>
      <c r="O69" s="119"/>
      <c r="P69" s="161"/>
    </row>
    <row r="70" spans="1:16" x14ac:dyDescent="0.25">
      <c r="A70" s="90"/>
      <c r="B70" s="65"/>
      <c r="C70" s="25" t="s">
        <v>154</v>
      </c>
      <c r="D70" s="27"/>
      <c r="E70" s="28"/>
      <c r="F70" s="28"/>
      <c r="G70" s="28"/>
      <c r="H70" s="27"/>
      <c r="I70" s="2">
        <f>I71+I72</f>
        <v>598869.43698278198</v>
      </c>
      <c r="J70" s="2">
        <f>J71+J72</f>
        <v>595059.77995</v>
      </c>
      <c r="K70" s="114"/>
      <c r="L70" s="90"/>
      <c r="M70" s="90"/>
      <c r="N70" s="160"/>
      <c r="O70" s="119"/>
      <c r="P70" s="161"/>
    </row>
    <row r="71" spans="1:16" x14ac:dyDescent="0.25">
      <c r="A71" s="90"/>
      <c r="B71" s="65"/>
      <c r="C71" s="20" t="s">
        <v>20</v>
      </c>
      <c r="D71" s="15"/>
      <c r="E71" s="17"/>
      <c r="F71" s="17"/>
      <c r="G71" s="17"/>
      <c r="H71" s="15"/>
      <c r="I71" s="2"/>
      <c r="J71" s="2"/>
      <c r="K71" s="114"/>
      <c r="L71" s="90"/>
      <c r="M71" s="90"/>
      <c r="N71" s="160"/>
      <c r="O71" s="119"/>
      <c r="P71" s="161"/>
    </row>
    <row r="72" spans="1:16" x14ac:dyDescent="0.25">
      <c r="A72" s="90"/>
      <c r="B72" s="65"/>
      <c r="C72" s="20" t="s">
        <v>39</v>
      </c>
      <c r="D72" s="15"/>
      <c r="E72" s="17"/>
      <c r="F72" s="17"/>
      <c r="G72" s="17"/>
      <c r="H72" s="15"/>
      <c r="I72" s="2">
        <v>598869.43698278198</v>
      </c>
      <c r="J72" s="2">
        <v>595059.77995</v>
      </c>
      <c r="K72" s="114"/>
      <c r="L72" s="90"/>
      <c r="M72" s="90"/>
      <c r="N72" s="160"/>
      <c r="O72" s="119"/>
      <c r="P72" s="161"/>
    </row>
    <row r="73" spans="1:16" x14ac:dyDescent="0.25">
      <c r="A73" s="90" t="s">
        <v>45</v>
      </c>
      <c r="B73" s="65" t="s">
        <v>266</v>
      </c>
      <c r="C73" s="25" t="s">
        <v>19</v>
      </c>
      <c r="D73" s="27"/>
      <c r="E73" s="28"/>
      <c r="F73" s="28"/>
      <c r="G73" s="28"/>
      <c r="H73" s="27"/>
      <c r="I73" s="2">
        <f>I74+I75</f>
        <v>63426.197779732502</v>
      </c>
      <c r="J73" s="2">
        <f>J74+J75</f>
        <v>64413.25402</v>
      </c>
      <c r="K73" s="66" t="s">
        <v>23</v>
      </c>
      <c r="L73" s="69" t="s">
        <v>163</v>
      </c>
      <c r="M73" s="69" t="s">
        <v>164</v>
      </c>
      <c r="N73" s="72">
        <v>6.2</v>
      </c>
      <c r="O73" s="75">
        <v>6.2</v>
      </c>
      <c r="P73" s="87" t="s">
        <v>338</v>
      </c>
    </row>
    <row r="74" spans="1:16" x14ac:dyDescent="0.25">
      <c r="A74" s="90"/>
      <c r="B74" s="65"/>
      <c r="C74" s="20" t="s">
        <v>49</v>
      </c>
      <c r="D74" s="15"/>
      <c r="E74" s="17"/>
      <c r="F74" s="17"/>
      <c r="G74" s="17"/>
      <c r="H74" s="15"/>
      <c r="I74" s="2"/>
      <c r="J74" s="2"/>
      <c r="K74" s="67"/>
      <c r="L74" s="70"/>
      <c r="M74" s="70"/>
      <c r="N74" s="73"/>
      <c r="O74" s="76"/>
      <c r="P74" s="88"/>
    </row>
    <row r="75" spans="1:16" x14ac:dyDescent="0.25">
      <c r="A75" s="90"/>
      <c r="B75" s="65"/>
      <c r="C75" s="25" t="s">
        <v>154</v>
      </c>
      <c r="D75" s="27"/>
      <c r="E75" s="28"/>
      <c r="F75" s="28"/>
      <c r="G75" s="28"/>
      <c r="H75" s="27"/>
      <c r="I75" s="2">
        <f>I76+I77</f>
        <v>63426.197779732502</v>
      </c>
      <c r="J75" s="2">
        <f>J76+J77</f>
        <v>64413.25402</v>
      </c>
      <c r="K75" s="67"/>
      <c r="L75" s="70"/>
      <c r="M75" s="70"/>
      <c r="N75" s="73"/>
      <c r="O75" s="76"/>
      <c r="P75" s="88"/>
    </row>
    <row r="76" spans="1:16" x14ac:dyDescent="0.25">
      <c r="A76" s="90"/>
      <c r="B76" s="65"/>
      <c r="C76" s="20" t="s">
        <v>20</v>
      </c>
      <c r="D76" s="15"/>
      <c r="E76" s="17"/>
      <c r="F76" s="17"/>
      <c r="G76" s="17"/>
      <c r="H76" s="15"/>
      <c r="I76" s="2"/>
      <c r="J76" s="2"/>
      <c r="K76" s="67"/>
      <c r="L76" s="70"/>
      <c r="M76" s="70"/>
      <c r="N76" s="73"/>
      <c r="O76" s="76"/>
      <c r="P76" s="88"/>
    </row>
    <row r="77" spans="1:16" x14ac:dyDescent="0.25">
      <c r="A77" s="90"/>
      <c r="B77" s="65"/>
      <c r="C77" s="20" t="s">
        <v>39</v>
      </c>
      <c r="D77" s="15"/>
      <c r="E77" s="17"/>
      <c r="F77" s="17"/>
      <c r="G77" s="17"/>
      <c r="H77" s="15"/>
      <c r="I77" s="2">
        <v>63426.197779732502</v>
      </c>
      <c r="J77" s="2">
        <v>64413.25402</v>
      </c>
      <c r="K77" s="68"/>
      <c r="L77" s="71"/>
      <c r="M77" s="71"/>
      <c r="N77" s="74"/>
      <c r="O77" s="77"/>
      <c r="P77" s="89"/>
    </row>
    <row r="78" spans="1:16" x14ac:dyDescent="0.25">
      <c r="A78" s="123" t="s">
        <v>46</v>
      </c>
      <c r="B78" s="65" t="s">
        <v>44</v>
      </c>
      <c r="C78" s="25" t="s">
        <v>19</v>
      </c>
      <c r="D78" s="27"/>
      <c r="E78" s="28"/>
      <c r="F78" s="28"/>
      <c r="G78" s="28"/>
      <c r="H78" s="27"/>
      <c r="I78" s="2">
        <f>I79+I80</f>
        <v>21938.972670933301</v>
      </c>
      <c r="J78" s="2">
        <f>J79+J80</f>
        <v>20795.386470000001</v>
      </c>
      <c r="K78" s="66" t="s">
        <v>23</v>
      </c>
      <c r="L78" s="69" t="s">
        <v>165</v>
      </c>
      <c r="M78" s="69" t="s">
        <v>166</v>
      </c>
      <c r="N78" s="72">
        <v>2.5</v>
      </c>
      <c r="O78" s="75">
        <v>2.5</v>
      </c>
      <c r="P78" s="87" t="s">
        <v>339</v>
      </c>
    </row>
    <row r="79" spans="1:16" x14ac:dyDescent="0.25">
      <c r="A79" s="90"/>
      <c r="B79" s="65"/>
      <c r="C79" s="20" t="s">
        <v>49</v>
      </c>
      <c r="D79" s="15"/>
      <c r="E79" s="17"/>
      <c r="F79" s="17"/>
      <c r="G79" s="17"/>
      <c r="H79" s="15"/>
      <c r="I79" s="2"/>
      <c r="J79" s="2"/>
      <c r="K79" s="67"/>
      <c r="L79" s="70"/>
      <c r="M79" s="70"/>
      <c r="N79" s="73"/>
      <c r="O79" s="76"/>
      <c r="P79" s="88"/>
    </row>
    <row r="80" spans="1:16" x14ac:dyDescent="0.25">
      <c r="A80" s="90"/>
      <c r="B80" s="65"/>
      <c r="C80" s="25" t="s">
        <v>154</v>
      </c>
      <c r="D80" s="27"/>
      <c r="E80" s="28"/>
      <c r="F80" s="28"/>
      <c r="G80" s="28"/>
      <c r="H80" s="27"/>
      <c r="I80" s="2">
        <f>I81+I82</f>
        <v>21938.972670933301</v>
      </c>
      <c r="J80" s="2">
        <f>J81+J82</f>
        <v>20795.386470000001</v>
      </c>
      <c r="K80" s="67"/>
      <c r="L80" s="70"/>
      <c r="M80" s="70"/>
      <c r="N80" s="73"/>
      <c r="O80" s="76"/>
      <c r="P80" s="88"/>
    </row>
    <row r="81" spans="1:16" x14ac:dyDescent="0.25">
      <c r="A81" s="90"/>
      <c r="B81" s="65"/>
      <c r="C81" s="29" t="s">
        <v>20</v>
      </c>
      <c r="D81" s="15"/>
      <c r="E81" s="17"/>
      <c r="F81" s="17"/>
      <c r="G81" s="17"/>
      <c r="H81" s="15"/>
      <c r="I81" s="2"/>
      <c r="J81" s="2"/>
      <c r="K81" s="67"/>
      <c r="L81" s="70"/>
      <c r="M81" s="70"/>
      <c r="N81" s="73"/>
      <c r="O81" s="76"/>
      <c r="P81" s="88"/>
    </row>
    <row r="82" spans="1:16" x14ac:dyDescent="0.25">
      <c r="A82" s="90"/>
      <c r="B82" s="65"/>
      <c r="C82" s="20" t="s">
        <v>39</v>
      </c>
      <c r="D82" s="15"/>
      <c r="E82" s="17"/>
      <c r="F82" s="17"/>
      <c r="G82" s="17"/>
      <c r="H82" s="15"/>
      <c r="I82" s="2">
        <v>21938.972670933301</v>
      </c>
      <c r="J82" s="2">
        <v>20795.386470000001</v>
      </c>
      <c r="K82" s="68"/>
      <c r="L82" s="71"/>
      <c r="M82" s="71"/>
      <c r="N82" s="74"/>
      <c r="O82" s="77"/>
      <c r="P82" s="89"/>
    </row>
    <row r="83" spans="1:16" x14ac:dyDescent="0.25">
      <c r="A83" s="123" t="s">
        <v>47</v>
      </c>
      <c r="B83" s="65" t="s">
        <v>259</v>
      </c>
      <c r="C83" s="20" t="s">
        <v>19</v>
      </c>
      <c r="D83" s="15"/>
      <c r="E83" s="17"/>
      <c r="F83" s="17"/>
      <c r="G83" s="17"/>
      <c r="H83" s="15"/>
      <c r="I83" s="2">
        <f>I84+I85</f>
        <v>15330.3862738187</v>
      </c>
      <c r="J83" s="2">
        <f>J84+J85</f>
        <v>15202.26856</v>
      </c>
      <c r="K83" s="66" t="s">
        <v>23</v>
      </c>
      <c r="L83" s="69" t="s">
        <v>165</v>
      </c>
      <c r="M83" s="69" t="s">
        <v>166</v>
      </c>
      <c r="N83" s="72">
        <v>2.5</v>
      </c>
      <c r="O83" s="75">
        <v>2.5</v>
      </c>
      <c r="P83" s="87" t="s">
        <v>340</v>
      </c>
    </row>
    <row r="84" spans="1:16" x14ac:dyDescent="0.25">
      <c r="A84" s="90"/>
      <c r="B84" s="65"/>
      <c r="C84" s="20" t="s">
        <v>49</v>
      </c>
      <c r="D84" s="15"/>
      <c r="E84" s="17"/>
      <c r="F84" s="17"/>
      <c r="G84" s="17"/>
      <c r="H84" s="15"/>
      <c r="I84" s="2"/>
      <c r="J84" s="2"/>
      <c r="K84" s="67"/>
      <c r="L84" s="70"/>
      <c r="M84" s="70"/>
      <c r="N84" s="73"/>
      <c r="O84" s="76"/>
      <c r="P84" s="88"/>
    </row>
    <row r="85" spans="1:16" x14ac:dyDescent="0.25">
      <c r="A85" s="90"/>
      <c r="B85" s="65"/>
      <c r="C85" s="20" t="s">
        <v>154</v>
      </c>
      <c r="D85" s="15"/>
      <c r="E85" s="17"/>
      <c r="F85" s="17"/>
      <c r="G85" s="17"/>
      <c r="H85" s="15"/>
      <c r="I85" s="2">
        <f>I86+I87</f>
        <v>15330.3862738187</v>
      </c>
      <c r="J85" s="2">
        <f>J86+J87</f>
        <v>15202.26856</v>
      </c>
      <c r="K85" s="67"/>
      <c r="L85" s="70"/>
      <c r="M85" s="70"/>
      <c r="N85" s="73"/>
      <c r="O85" s="76"/>
      <c r="P85" s="88"/>
    </row>
    <row r="86" spans="1:16" x14ac:dyDescent="0.25">
      <c r="A86" s="90"/>
      <c r="B86" s="65"/>
      <c r="C86" s="20" t="s">
        <v>20</v>
      </c>
      <c r="D86" s="15"/>
      <c r="E86" s="17"/>
      <c r="F86" s="17"/>
      <c r="G86" s="17"/>
      <c r="H86" s="15"/>
      <c r="I86" s="2"/>
      <c r="J86" s="2"/>
      <c r="K86" s="67"/>
      <c r="L86" s="70"/>
      <c r="M86" s="70"/>
      <c r="N86" s="73"/>
      <c r="O86" s="76"/>
      <c r="P86" s="88"/>
    </row>
    <row r="87" spans="1:16" x14ac:dyDescent="0.25">
      <c r="A87" s="90"/>
      <c r="B87" s="65"/>
      <c r="C87" s="20" t="s">
        <v>39</v>
      </c>
      <c r="D87" s="15"/>
      <c r="E87" s="17"/>
      <c r="F87" s="17"/>
      <c r="G87" s="17"/>
      <c r="H87" s="15"/>
      <c r="I87" s="2">
        <v>15330.3862738187</v>
      </c>
      <c r="J87" s="2">
        <v>15202.26856</v>
      </c>
      <c r="K87" s="68"/>
      <c r="L87" s="71"/>
      <c r="M87" s="71"/>
      <c r="N87" s="74"/>
      <c r="O87" s="77"/>
      <c r="P87" s="89"/>
    </row>
    <row r="88" spans="1:16" x14ac:dyDescent="0.25">
      <c r="A88" s="123" t="s">
        <v>56</v>
      </c>
      <c r="B88" s="65" t="s">
        <v>267</v>
      </c>
      <c r="C88" s="20" t="s">
        <v>19</v>
      </c>
      <c r="D88" s="15"/>
      <c r="E88" s="17"/>
      <c r="F88" s="17"/>
      <c r="G88" s="17"/>
      <c r="H88" s="15"/>
      <c r="I88" s="2">
        <f>I89+I90</f>
        <v>315875.98806900502</v>
      </c>
      <c r="J88" s="2">
        <f>J89+J90</f>
        <v>315704.98846000002</v>
      </c>
      <c r="K88" s="66" t="s">
        <v>23</v>
      </c>
      <c r="L88" s="69" t="s">
        <v>159</v>
      </c>
      <c r="M88" s="69" t="s">
        <v>160</v>
      </c>
      <c r="N88" s="72">
        <v>68.67</v>
      </c>
      <c r="O88" s="75">
        <v>65.55</v>
      </c>
      <c r="P88" s="87" t="s">
        <v>341</v>
      </c>
    </row>
    <row r="89" spans="1:16" x14ac:dyDescent="0.25">
      <c r="A89" s="90"/>
      <c r="B89" s="65"/>
      <c r="C89" s="20" t="s">
        <v>49</v>
      </c>
      <c r="D89" s="15"/>
      <c r="E89" s="17"/>
      <c r="F89" s="17"/>
      <c r="G89" s="17"/>
      <c r="H89" s="15"/>
      <c r="I89" s="2"/>
      <c r="J89" s="2"/>
      <c r="K89" s="67"/>
      <c r="L89" s="70"/>
      <c r="M89" s="70"/>
      <c r="N89" s="73"/>
      <c r="O89" s="76"/>
      <c r="P89" s="88"/>
    </row>
    <row r="90" spans="1:16" x14ac:dyDescent="0.25">
      <c r="A90" s="90"/>
      <c r="B90" s="65"/>
      <c r="C90" s="25" t="s">
        <v>154</v>
      </c>
      <c r="D90" s="27"/>
      <c r="E90" s="28"/>
      <c r="F90" s="28"/>
      <c r="G90" s="28"/>
      <c r="H90" s="27"/>
      <c r="I90" s="2">
        <f>I91+I92</f>
        <v>315875.98806900502</v>
      </c>
      <c r="J90" s="2">
        <f>J91+J92</f>
        <v>315704.98846000002</v>
      </c>
      <c r="K90" s="67"/>
      <c r="L90" s="70"/>
      <c r="M90" s="70"/>
      <c r="N90" s="73"/>
      <c r="O90" s="76"/>
      <c r="P90" s="88"/>
    </row>
    <row r="91" spans="1:16" x14ac:dyDescent="0.25">
      <c r="A91" s="90"/>
      <c r="B91" s="65"/>
      <c r="C91" s="20" t="s">
        <v>20</v>
      </c>
      <c r="D91" s="15"/>
      <c r="E91" s="17"/>
      <c r="F91" s="17"/>
      <c r="G91" s="17"/>
      <c r="H91" s="15"/>
      <c r="I91" s="2"/>
      <c r="J91" s="2"/>
      <c r="K91" s="67"/>
      <c r="L91" s="70"/>
      <c r="M91" s="70"/>
      <c r="N91" s="73"/>
      <c r="O91" s="76"/>
      <c r="P91" s="88"/>
    </row>
    <row r="92" spans="1:16" x14ac:dyDescent="0.25">
      <c r="A92" s="90"/>
      <c r="B92" s="65"/>
      <c r="C92" s="20" t="s">
        <v>39</v>
      </c>
      <c r="D92" s="15"/>
      <c r="E92" s="17"/>
      <c r="F92" s="17"/>
      <c r="G92" s="17"/>
      <c r="H92" s="15"/>
      <c r="I92" s="2">
        <v>315875.98806900502</v>
      </c>
      <c r="J92" s="2">
        <v>315704.98846000002</v>
      </c>
      <c r="K92" s="68"/>
      <c r="L92" s="71"/>
      <c r="M92" s="71"/>
      <c r="N92" s="74"/>
      <c r="O92" s="77"/>
      <c r="P92" s="89"/>
    </row>
    <row r="93" spans="1:16" x14ac:dyDescent="0.25">
      <c r="A93" s="123" t="s">
        <v>57</v>
      </c>
      <c r="B93" s="65" t="s">
        <v>258</v>
      </c>
      <c r="C93" s="20" t="s">
        <v>19</v>
      </c>
      <c r="D93" s="15"/>
      <c r="E93" s="17"/>
      <c r="F93" s="17"/>
      <c r="G93" s="17"/>
      <c r="H93" s="15"/>
      <c r="I93" s="2">
        <f>I94+I95</f>
        <v>22100.7</v>
      </c>
      <c r="J93" s="2">
        <f>J94+J95</f>
        <v>22100.656350000001</v>
      </c>
      <c r="K93" s="66" t="s">
        <v>23</v>
      </c>
      <c r="L93" s="69" t="s">
        <v>159</v>
      </c>
      <c r="M93" s="69" t="s">
        <v>160</v>
      </c>
      <c r="N93" s="72">
        <v>68.67</v>
      </c>
      <c r="O93" s="75">
        <v>65.55</v>
      </c>
      <c r="P93" s="87" t="s">
        <v>342</v>
      </c>
    </row>
    <row r="94" spans="1:16" x14ac:dyDescent="0.25">
      <c r="A94" s="90"/>
      <c r="B94" s="65"/>
      <c r="C94" s="20" t="s">
        <v>49</v>
      </c>
      <c r="D94" s="15"/>
      <c r="E94" s="17"/>
      <c r="F94" s="17"/>
      <c r="G94" s="17"/>
      <c r="H94" s="15"/>
      <c r="I94" s="2"/>
      <c r="J94" s="2"/>
      <c r="K94" s="67"/>
      <c r="L94" s="70"/>
      <c r="M94" s="70"/>
      <c r="N94" s="73"/>
      <c r="O94" s="76"/>
      <c r="P94" s="88"/>
    </row>
    <row r="95" spans="1:16" x14ac:dyDescent="0.25">
      <c r="A95" s="90"/>
      <c r="B95" s="65"/>
      <c r="C95" s="20" t="s">
        <v>154</v>
      </c>
      <c r="D95" s="15"/>
      <c r="E95" s="17"/>
      <c r="F95" s="17"/>
      <c r="G95" s="17"/>
      <c r="H95" s="15"/>
      <c r="I95" s="2">
        <f>I96+I97</f>
        <v>22100.7</v>
      </c>
      <c r="J95" s="2">
        <f>J96+J97</f>
        <v>22100.656350000001</v>
      </c>
      <c r="K95" s="67"/>
      <c r="L95" s="70"/>
      <c r="M95" s="70"/>
      <c r="N95" s="73"/>
      <c r="O95" s="76"/>
      <c r="P95" s="88"/>
    </row>
    <row r="96" spans="1:16" x14ac:dyDescent="0.25">
      <c r="A96" s="90"/>
      <c r="B96" s="65"/>
      <c r="C96" s="20" t="s">
        <v>20</v>
      </c>
      <c r="D96" s="15">
        <v>914</v>
      </c>
      <c r="E96" s="17" t="s">
        <v>71</v>
      </c>
      <c r="F96" s="17" t="s">
        <v>72</v>
      </c>
      <c r="G96" s="17" t="s">
        <v>177</v>
      </c>
      <c r="H96" s="15">
        <v>200</v>
      </c>
      <c r="I96" s="2">
        <v>22100.7</v>
      </c>
      <c r="J96" s="2">
        <v>22100.656350000001</v>
      </c>
      <c r="K96" s="67"/>
      <c r="L96" s="70"/>
      <c r="M96" s="70"/>
      <c r="N96" s="73"/>
      <c r="O96" s="76"/>
      <c r="P96" s="88"/>
    </row>
    <row r="97" spans="1:17" x14ac:dyDescent="0.25">
      <c r="A97" s="90"/>
      <c r="B97" s="65"/>
      <c r="C97" s="20" t="s">
        <v>39</v>
      </c>
      <c r="D97" s="15"/>
      <c r="E97" s="17"/>
      <c r="F97" s="17"/>
      <c r="G97" s="17"/>
      <c r="H97" s="15"/>
      <c r="I97" s="2"/>
      <c r="J97" s="2"/>
      <c r="K97" s="68"/>
      <c r="L97" s="71"/>
      <c r="M97" s="71"/>
      <c r="N97" s="74"/>
      <c r="O97" s="77"/>
      <c r="P97" s="89"/>
    </row>
    <row r="98" spans="1:17" x14ac:dyDescent="0.25">
      <c r="A98" s="123" t="s">
        <v>58</v>
      </c>
      <c r="B98" s="65" t="s">
        <v>225</v>
      </c>
      <c r="C98" s="20" t="s">
        <v>19</v>
      </c>
      <c r="D98" s="15"/>
      <c r="E98" s="17"/>
      <c r="F98" s="17"/>
      <c r="G98" s="17"/>
      <c r="H98" s="15"/>
      <c r="I98" s="2">
        <f>I99+I100</f>
        <v>270429.40000000002</v>
      </c>
      <c r="J98" s="2">
        <f>J99+J100</f>
        <v>270429.44640000002</v>
      </c>
      <c r="K98" s="66" t="s">
        <v>23</v>
      </c>
      <c r="L98" s="69" t="s">
        <v>159</v>
      </c>
      <c r="M98" s="69" t="s">
        <v>160</v>
      </c>
      <c r="N98" s="72">
        <v>68.67</v>
      </c>
      <c r="O98" s="75">
        <v>65.55</v>
      </c>
      <c r="P98" s="87" t="s">
        <v>343</v>
      </c>
    </row>
    <row r="99" spans="1:17" x14ac:dyDescent="0.25">
      <c r="A99" s="90"/>
      <c r="B99" s="65"/>
      <c r="C99" s="20" t="s">
        <v>49</v>
      </c>
      <c r="D99" s="15"/>
      <c r="E99" s="17"/>
      <c r="F99" s="17"/>
      <c r="G99" s="17"/>
      <c r="H99" s="15"/>
      <c r="I99" s="2"/>
      <c r="J99" s="2"/>
      <c r="K99" s="67"/>
      <c r="L99" s="70"/>
      <c r="M99" s="70"/>
      <c r="N99" s="73"/>
      <c r="O99" s="76"/>
      <c r="P99" s="88"/>
    </row>
    <row r="100" spans="1:17" x14ac:dyDescent="0.25">
      <c r="A100" s="90"/>
      <c r="B100" s="65"/>
      <c r="C100" s="20" t="s">
        <v>154</v>
      </c>
      <c r="D100" s="27"/>
      <c r="E100" s="28"/>
      <c r="F100" s="28"/>
      <c r="G100" s="28"/>
      <c r="H100" s="27"/>
      <c r="I100" s="2">
        <f>I101+I102</f>
        <v>270429.40000000002</v>
      </c>
      <c r="J100" s="2">
        <f>J101+J102</f>
        <v>270429.44640000002</v>
      </c>
      <c r="K100" s="67"/>
      <c r="L100" s="70"/>
      <c r="M100" s="70"/>
      <c r="N100" s="73"/>
      <c r="O100" s="76"/>
      <c r="P100" s="88"/>
    </row>
    <row r="101" spans="1:17" x14ac:dyDescent="0.25">
      <c r="A101" s="90"/>
      <c r="B101" s="65"/>
      <c r="C101" s="20" t="s">
        <v>20</v>
      </c>
      <c r="D101" s="15">
        <v>914</v>
      </c>
      <c r="E101" s="17" t="s">
        <v>71</v>
      </c>
      <c r="F101" s="17" t="s">
        <v>72</v>
      </c>
      <c r="G101" s="17" t="s">
        <v>178</v>
      </c>
      <c r="H101" s="15">
        <v>300</v>
      </c>
      <c r="I101" s="2">
        <v>270429.40000000002</v>
      </c>
      <c r="J101" s="2">
        <v>270429.44640000002</v>
      </c>
      <c r="K101" s="67"/>
      <c r="L101" s="70"/>
      <c r="M101" s="70"/>
      <c r="N101" s="73"/>
      <c r="O101" s="76"/>
      <c r="P101" s="88"/>
    </row>
    <row r="102" spans="1:17" x14ac:dyDescent="0.25">
      <c r="A102" s="90"/>
      <c r="B102" s="65"/>
      <c r="C102" s="20" t="s">
        <v>39</v>
      </c>
      <c r="D102" s="15"/>
      <c r="E102" s="17"/>
      <c r="F102" s="17"/>
      <c r="G102" s="17"/>
      <c r="H102" s="15"/>
      <c r="I102" s="2"/>
      <c r="J102" s="2"/>
      <c r="K102" s="68"/>
      <c r="L102" s="71"/>
      <c r="M102" s="71"/>
      <c r="N102" s="74"/>
      <c r="O102" s="77"/>
      <c r="P102" s="89"/>
    </row>
    <row r="103" spans="1:17" x14ac:dyDescent="0.25">
      <c r="A103" s="123" t="s">
        <v>59</v>
      </c>
      <c r="B103" s="65" t="s">
        <v>226</v>
      </c>
      <c r="C103" s="20" t="s">
        <v>19</v>
      </c>
      <c r="D103" s="15"/>
      <c r="E103" s="17"/>
      <c r="F103" s="17"/>
      <c r="G103" s="17"/>
      <c r="H103" s="15"/>
      <c r="I103" s="2">
        <f>I104+I105</f>
        <v>1069003.3655107301</v>
      </c>
      <c r="J103" s="2">
        <f>J104+J105</f>
        <v>1073639.5526100299</v>
      </c>
      <c r="K103" s="66" t="s">
        <v>23</v>
      </c>
      <c r="L103" s="69" t="s">
        <v>167</v>
      </c>
      <c r="M103" s="69" t="s">
        <v>162</v>
      </c>
      <c r="N103" s="72">
        <v>1.92</v>
      </c>
      <c r="O103" s="75">
        <v>1.8</v>
      </c>
      <c r="P103" s="87" t="s">
        <v>344</v>
      </c>
      <c r="Q103" s="10" t="s">
        <v>320</v>
      </c>
    </row>
    <row r="104" spans="1:17" x14ac:dyDescent="0.25">
      <c r="A104" s="90"/>
      <c r="B104" s="65"/>
      <c r="C104" s="20" t="s">
        <v>49</v>
      </c>
      <c r="D104" s="15"/>
      <c r="E104" s="17"/>
      <c r="F104" s="17"/>
      <c r="G104" s="17"/>
      <c r="H104" s="15"/>
      <c r="I104" s="2"/>
      <c r="J104" s="2"/>
      <c r="K104" s="67"/>
      <c r="L104" s="70"/>
      <c r="M104" s="70"/>
      <c r="N104" s="73"/>
      <c r="O104" s="76"/>
      <c r="P104" s="88"/>
    </row>
    <row r="105" spans="1:17" x14ac:dyDescent="0.25">
      <c r="A105" s="90"/>
      <c r="B105" s="65"/>
      <c r="C105" s="20" t="s">
        <v>154</v>
      </c>
      <c r="D105" s="15"/>
      <c r="E105" s="17"/>
      <c r="F105" s="17"/>
      <c r="G105" s="17"/>
      <c r="H105" s="15"/>
      <c r="I105" s="2">
        <f>I106+I107</f>
        <v>1069003.3655107301</v>
      </c>
      <c r="J105" s="2">
        <f>J106+J107</f>
        <v>1073639.5526100299</v>
      </c>
      <c r="K105" s="67"/>
      <c r="L105" s="70"/>
      <c r="M105" s="70"/>
      <c r="N105" s="73"/>
      <c r="O105" s="76"/>
      <c r="P105" s="88"/>
    </row>
    <row r="106" spans="1:17" x14ac:dyDescent="0.25">
      <c r="A106" s="90"/>
      <c r="B106" s="65"/>
      <c r="C106" s="20" t="s">
        <v>20</v>
      </c>
      <c r="D106" s="15">
        <v>914</v>
      </c>
      <c r="E106" s="17" t="s">
        <v>21</v>
      </c>
      <c r="F106" s="17" t="s">
        <v>72</v>
      </c>
      <c r="G106" s="17" t="s">
        <v>179</v>
      </c>
      <c r="H106" s="15">
        <v>600</v>
      </c>
      <c r="I106" s="2">
        <v>25790.1</v>
      </c>
      <c r="J106" s="4">
        <v>25752.58</v>
      </c>
      <c r="K106" s="67"/>
      <c r="L106" s="70"/>
      <c r="M106" s="70"/>
      <c r="N106" s="73"/>
      <c r="O106" s="76"/>
      <c r="P106" s="88"/>
    </row>
    <row r="107" spans="1:17" x14ac:dyDescent="0.25">
      <c r="A107" s="90"/>
      <c r="B107" s="65"/>
      <c r="C107" s="20" t="s">
        <v>39</v>
      </c>
      <c r="D107" s="15"/>
      <c r="E107" s="17"/>
      <c r="F107" s="17"/>
      <c r="G107" s="17"/>
      <c r="H107" s="15"/>
      <c r="I107" s="2">
        <v>1043213.26551073</v>
      </c>
      <c r="J107" s="4">
        <v>1047886.97261003</v>
      </c>
      <c r="K107" s="68"/>
      <c r="L107" s="71"/>
      <c r="M107" s="71"/>
      <c r="N107" s="74"/>
      <c r="O107" s="77"/>
      <c r="P107" s="89"/>
    </row>
    <row r="108" spans="1:17" x14ac:dyDescent="0.25">
      <c r="A108" s="123" t="s">
        <v>60</v>
      </c>
      <c r="B108" s="65" t="s">
        <v>48</v>
      </c>
      <c r="C108" s="20" t="s">
        <v>19</v>
      </c>
      <c r="D108" s="27"/>
      <c r="E108" s="28"/>
      <c r="F108" s="28"/>
      <c r="G108" s="28"/>
      <c r="H108" s="27"/>
      <c r="I108" s="2">
        <f>I109+I110</f>
        <v>105249.7</v>
      </c>
      <c r="J108" s="2">
        <f>J109+J110</f>
        <v>104916.0631</v>
      </c>
      <c r="K108" s="66" t="s">
        <v>23</v>
      </c>
      <c r="L108" s="69" t="s">
        <v>238</v>
      </c>
      <c r="M108" s="69" t="s">
        <v>239</v>
      </c>
      <c r="N108" s="72" t="s">
        <v>240</v>
      </c>
      <c r="O108" s="75" t="s">
        <v>314</v>
      </c>
      <c r="P108" s="87" t="s">
        <v>345</v>
      </c>
    </row>
    <row r="109" spans="1:17" x14ac:dyDescent="0.25">
      <c r="A109" s="90"/>
      <c r="B109" s="65"/>
      <c r="C109" s="20" t="s">
        <v>49</v>
      </c>
      <c r="D109" s="15"/>
      <c r="E109" s="17"/>
      <c r="F109" s="17"/>
      <c r="G109" s="17"/>
      <c r="H109" s="15"/>
      <c r="I109" s="2"/>
      <c r="J109" s="2"/>
      <c r="K109" s="67"/>
      <c r="L109" s="70"/>
      <c r="M109" s="70"/>
      <c r="N109" s="73"/>
      <c r="O109" s="76"/>
      <c r="P109" s="88"/>
    </row>
    <row r="110" spans="1:17" x14ac:dyDescent="0.25">
      <c r="A110" s="90"/>
      <c r="B110" s="65"/>
      <c r="C110" s="20" t="s">
        <v>154</v>
      </c>
      <c r="D110" s="27"/>
      <c r="E110" s="28"/>
      <c r="F110" s="28"/>
      <c r="G110" s="28"/>
      <c r="H110" s="27"/>
      <c r="I110" s="2">
        <f>I111+I112</f>
        <v>105249.7</v>
      </c>
      <c r="J110" s="2">
        <f>J111+J112</f>
        <v>104916.0631</v>
      </c>
      <c r="K110" s="67"/>
      <c r="L110" s="70"/>
      <c r="M110" s="70"/>
      <c r="N110" s="73"/>
      <c r="O110" s="76"/>
      <c r="P110" s="88"/>
    </row>
    <row r="111" spans="1:17" x14ac:dyDescent="0.25">
      <c r="A111" s="90"/>
      <c r="B111" s="65"/>
      <c r="C111" s="20" t="s">
        <v>20</v>
      </c>
      <c r="D111" s="15">
        <v>914</v>
      </c>
      <c r="E111" s="17" t="s">
        <v>21</v>
      </c>
      <c r="F111" s="17" t="s">
        <v>180</v>
      </c>
      <c r="G111" s="17" t="s">
        <v>181</v>
      </c>
      <c r="H111" s="15">
        <v>600</v>
      </c>
      <c r="I111" s="2">
        <v>105249.7</v>
      </c>
      <c r="J111" s="2">
        <v>104916.0631</v>
      </c>
      <c r="K111" s="67"/>
      <c r="L111" s="70"/>
      <c r="M111" s="70"/>
      <c r="N111" s="73"/>
      <c r="O111" s="76"/>
      <c r="P111" s="88"/>
    </row>
    <row r="112" spans="1:17" x14ac:dyDescent="0.25">
      <c r="A112" s="90"/>
      <c r="B112" s="65"/>
      <c r="C112" s="20" t="s">
        <v>39</v>
      </c>
      <c r="D112" s="15"/>
      <c r="E112" s="17"/>
      <c r="F112" s="17"/>
      <c r="G112" s="17"/>
      <c r="H112" s="15"/>
      <c r="I112" s="2"/>
      <c r="J112" s="2"/>
      <c r="K112" s="68"/>
      <c r="L112" s="71"/>
      <c r="M112" s="71"/>
      <c r="N112" s="74"/>
      <c r="O112" s="77"/>
      <c r="P112" s="89"/>
    </row>
    <row r="113" spans="1:19" x14ac:dyDescent="0.25">
      <c r="A113" s="123" t="s">
        <v>61</v>
      </c>
      <c r="B113" s="65" t="s">
        <v>231</v>
      </c>
      <c r="C113" s="20" t="s">
        <v>19</v>
      </c>
      <c r="D113" s="15"/>
      <c r="E113" s="17"/>
      <c r="F113" s="17"/>
      <c r="G113" s="17"/>
      <c r="H113" s="15"/>
      <c r="I113" s="2">
        <f>I114+I115</f>
        <v>79434.7</v>
      </c>
      <c r="J113" s="2">
        <f>J114+J115</f>
        <v>79037.497900000002</v>
      </c>
      <c r="K113" s="66" t="s">
        <v>23</v>
      </c>
      <c r="L113" s="69" t="s">
        <v>159</v>
      </c>
      <c r="M113" s="69" t="s">
        <v>160</v>
      </c>
      <c r="N113" s="72">
        <v>68.67</v>
      </c>
      <c r="O113" s="75">
        <v>65.55</v>
      </c>
      <c r="P113" s="87" t="s">
        <v>346</v>
      </c>
    </row>
    <row r="114" spans="1:19" x14ac:dyDescent="0.25">
      <c r="A114" s="90"/>
      <c r="B114" s="65"/>
      <c r="C114" s="20" t="s">
        <v>49</v>
      </c>
      <c r="D114" s="15"/>
      <c r="E114" s="17"/>
      <c r="F114" s="17"/>
      <c r="G114" s="17"/>
      <c r="H114" s="15"/>
      <c r="I114" s="2"/>
      <c r="J114" s="2"/>
      <c r="K114" s="67"/>
      <c r="L114" s="70"/>
      <c r="M114" s="70"/>
      <c r="N114" s="73"/>
      <c r="O114" s="76"/>
      <c r="P114" s="88"/>
    </row>
    <row r="115" spans="1:19" x14ac:dyDescent="0.25">
      <c r="A115" s="90"/>
      <c r="B115" s="65"/>
      <c r="C115" s="20" t="s">
        <v>154</v>
      </c>
      <c r="D115" s="15"/>
      <c r="E115" s="17"/>
      <c r="F115" s="17"/>
      <c r="G115" s="17"/>
      <c r="H115" s="15"/>
      <c r="I115" s="2">
        <f>I116+I117</f>
        <v>79434.7</v>
      </c>
      <c r="J115" s="2">
        <f>J116+J117</f>
        <v>79037.497900000002</v>
      </c>
      <c r="K115" s="67"/>
      <c r="L115" s="70"/>
      <c r="M115" s="70"/>
      <c r="N115" s="73"/>
      <c r="O115" s="76"/>
      <c r="P115" s="88"/>
    </row>
    <row r="116" spans="1:19" x14ac:dyDescent="0.25">
      <c r="A116" s="90"/>
      <c r="B116" s="65"/>
      <c r="C116" s="20" t="s">
        <v>20</v>
      </c>
      <c r="D116" s="15">
        <v>914</v>
      </c>
      <c r="E116" s="17" t="s">
        <v>21</v>
      </c>
      <c r="F116" s="17" t="s">
        <v>182</v>
      </c>
      <c r="G116" s="17" t="s">
        <v>183</v>
      </c>
      <c r="H116" s="15">
        <v>600</v>
      </c>
      <c r="I116" s="2">
        <v>79434.7</v>
      </c>
      <c r="J116" s="2">
        <v>79037.497900000002</v>
      </c>
      <c r="K116" s="67"/>
      <c r="L116" s="70"/>
      <c r="M116" s="70"/>
      <c r="N116" s="73"/>
      <c r="O116" s="76"/>
      <c r="P116" s="88"/>
    </row>
    <row r="117" spans="1:19" x14ac:dyDescent="0.25">
      <c r="A117" s="90"/>
      <c r="B117" s="65"/>
      <c r="C117" s="20" t="s">
        <v>39</v>
      </c>
      <c r="D117" s="15"/>
      <c r="E117" s="17"/>
      <c r="F117" s="17"/>
      <c r="G117" s="17"/>
      <c r="H117" s="15"/>
      <c r="I117" s="2"/>
      <c r="J117" s="2"/>
      <c r="K117" s="68"/>
      <c r="L117" s="71"/>
      <c r="M117" s="71"/>
      <c r="N117" s="74"/>
      <c r="O117" s="77"/>
      <c r="P117" s="89"/>
    </row>
    <row r="118" spans="1:19" x14ac:dyDescent="0.25">
      <c r="A118" s="90" t="s">
        <v>62</v>
      </c>
      <c r="B118" s="65" t="s">
        <v>230</v>
      </c>
      <c r="C118" s="20" t="s">
        <v>19</v>
      </c>
      <c r="D118" s="15"/>
      <c r="E118" s="17"/>
      <c r="F118" s="17"/>
      <c r="G118" s="17"/>
      <c r="H118" s="15"/>
      <c r="I118" s="2">
        <f>I119+I120</f>
        <v>537106.69999999995</v>
      </c>
      <c r="J118" s="2">
        <f>J119+J120</f>
        <v>533372.11620000005</v>
      </c>
      <c r="K118" s="66" t="s">
        <v>23</v>
      </c>
      <c r="L118" s="69" t="s">
        <v>159</v>
      </c>
      <c r="M118" s="69" t="s">
        <v>160</v>
      </c>
      <c r="N118" s="72">
        <v>68.67</v>
      </c>
      <c r="O118" s="75">
        <v>65.55</v>
      </c>
      <c r="P118" s="87" t="s">
        <v>347</v>
      </c>
    </row>
    <row r="119" spans="1:19" x14ac:dyDescent="0.25">
      <c r="A119" s="90"/>
      <c r="B119" s="65"/>
      <c r="C119" s="20" t="s">
        <v>49</v>
      </c>
      <c r="D119" s="15"/>
      <c r="E119" s="17"/>
      <c r="F119" s="17"/>
      <c r="G119" s="17"/>
      <c r="H119" s="15"/>
      <c r="I119" s="2"/>
      <c r="J119" s="2"/>
      <c r="K119" s="67"/>
      <c r="L119" s="70"/>
      <c r="M119" s="70"/>
      <c r="N119" s="73"/>
      <c r="O119" s="76"/>
      <c r="P119" s="88"/>
    </row>
    <row r="120" spans="1:19" x14ac:dyDescent="0.25">
      <c r="A120" s="90"/>
      <c r="B120" s="65"/>
      <c r="C120" s="20" t="s">
        <v>154</v>
      </c>
      <c r="D120" s="15"/>
      <c r="E120" s="17"/>
      <c r="F120" s="17"/>
      <c r="G120" s="17"/>
      <c r="H120" s="15"/>
      <c r="I120" s="2">
        <f>I121+I122</f>
        <v>537106.69999999995</v>
      </c>
      <c r="J120" s="2">
        <f>J121+J122</f>
        <v>533372.11620000005</v>
      </c>
      <c r="K120" s="67"/>
      <c r="L120" s="70"/>
      <c r="M120" s="70"/>
      <c r="N120" s="73"/>
      <c r="O120" s="76"/>
      <c r="P120" s="88"/>
      <c r="Q120" s="184"/>
      <c r="R120" s="185"/>
      <c r="S120" s="185"/>
    </row>
    <row r="121" spans="1:19" x14ac:dyDescent="0.25">
      <c r="A121" s="90"/>
      <c r="B121" s="65"/>
      <c r="C121" s="20" t="s">
        <v>20</v>
      </c>
      <c r="D121" s="15">
        <v>914</v>
      </c>
      <c r="E121" s="17" t="s">
        <v>21</v>
      </c>
      <c r="F121" s="17" t="s">
        <v>21</v>
      </c>
      <c r="G121" s="17" t="s">
        <v>184</v>
      </c>
      <c r="H121" s="15">
        <v>600</v>
      </c>
      <c r="I121" s="2">
        <v>537106.69999999995</v>
      </c>
      <c r="J121" s="4">
        <v>533372.11620000005</v>
      </c>
      <c r="K121" s="67"/>
      <c r="L121" s="70"/>
      <c r="M121" s="70"/>
      <c r="N121" s="73"/>
      <c r="O121" s="76"/>
      <c r="P121" s="88"/>
    </row>
    <row r="122" spans="1:19" x14ac:dyDescent="0.25">
      <c r="A122" s="90"/>
      <c r="B122" s="65"/>
      <c r="C122" s="20" t="s">
        <v>39</v>
      </c>
      <c r="D122" s="15"/>
      <c r="E122" s="17"/>
      <c r="F122" s="17"/>
      <c r="G122" s="17"/>
      <c r="H122" s="15"/>
      <c r="I122" s="2"/>
      <c r="J122" s="2"/>
      <c r="K122" s="68"/>
      <c r="L122" s="71"/>
      <c r="M122" s="71"/>
      <c r="N122" s="74"/>
      <c r="O122" s="77"/>
      <c r="P122" s="89"/>
    </row>
    <row r="123" spans="1:19" x14ac:dyDescent="0.25">
      <c r="A123" s="90" t="s">
        <v>63</v>
      </c>
      <c r="B123" s="65" t="s">
        <v>257</v>
      </c>
      <c r="C123" s="20" t="s">
        <v>19</v>
      </c>
      <c r="D123" s="15"/>
      <c r="E123" s="17"/>
      <c r="F123" s="30"/>
      <c r="G123" s="17"/>
      <c r="H123" s="15"/>
      <c r="I123" s="2">
        <f>I124+I125</f>
        <v>48932.4</v>
      </c>
      <c r="J123" s="2">
        <f>J124+J125</f>
        <v>48931.118000000002</v>
      </c>
      <c r="K123" s="66" t="s">
        <v>23</v>
      </c>
      <c r="L123" s="69" t="s">
        <v>159</v>
      </c>
      <c r="M123" s="69" t="s">
        <v>160</v>
      </c>
      <c r="N123" s="72">
        <v>68.67</v>
      </c>
      <c r="O123" s="75">
        <v>65.55</v>
      </c>
      <c r="P123" s="87" t="s">
        <v>348</v>
      </c>
    </row>
    <row r="124" spans="1:19" x14ac:dyDescent="0.25">
      <c r="A124" s="90"/>
      <c r="B124" s="65"/>
      <c r="C124" s="20" t="s">
        <v>49</v>
      </c>
      <c r="D124" s="15"/>
      <c r="E124" s="17"/>
      <c r="F124" s="17"/>
      <c r="G124" s="17"/>
      <c r="H124" s="15"/>
      <c r="I124" s="2"/>
      <c r="J124" s="2"/>
      <c r="K124" s="67"/>
      <c r="L124" s="70"/>
      <c r="M124" s="70"/>
      <c r="N124" s="73"/>
      <c r="O124" s="76"/>
      <c r="P124" s="88"/>
    </row>
    <row r="125" spans="1:19" x14ac:dyDescent="0.25">
      <c r="A125" s="90"/>
      <c r="B125" s="65"/>
      <c r="C125" s="20" t="s">
        <v>154</v>
      </c>
      <c r="D125" s="15"/>
      <c r="E125" s="17"/>
      <c r="F125" s="17"/>
      <c r="G125" s="17"/>
      <c r="H125" s="15"/>
      <c r="I125" s="2">
        <f>I126+I127</f>
        <v>48932.4</v>
      </c>
      <c r="J125" s="2">
        <f>J126+J127</f>
        <v>48931.118000000002</v>
      </c>
      <c r="K125" s="67"/>
      <c r="L125" s="70"/>
      <c r="M125" s="70"/>
      <c r="N125" s="73"/>
      <c r="O125" s="76"/>
      <c r="P125" s="88"/>
    </row>
    <row r="126" spans="1:19" x14ac:dyDescent="0.25">
      <c r="A126" s="90"/>
      <c r="B126" s="65"/>
      <c r="C126" s="20" t="s">
        <v>20</v>
      </c>
      <c r="D126" s="15">
        <v>914</v>
      </c>
      <c r="E126" s="17" t="s">
        <v>21</v>
      </c>
      <c r="F126" s="17" t="s">
        <v>21</v>
      </c>
      <c r="G126" s="17" t="s">
        <v>186</v>
      </c>
      <c r="H126" s="15">
        <v>600</v>
      </c>
      <c r="I126" s="2">
        <v>48932.4</v>
      </c>
      <c r="J126" s="2">
        <v>48931.118000000002</v>
      </c>
      <c r="K126" s="67"/>
      <c r="L126" s="70"/>
      <c r="M126" s="70"/>
      <c r="N126" s="73"/>
      <c r="O126" s="76"/>
      <c r="P126" s="88"/>
    </row>
    <row r="127" spans="1:19" x14ac:dyDescent="0.25">
      <c r="A127" s="90"/>
      <c r="B127" s="65"/>
      <c r="C127" s="20" t="s">
        <v>39</v>
      </c>
      <c r="D127" s="15"/>
      <c r="E127" s="17"/>
      <c r="F127" s="17"/>
      <c r="G127" s="17"/>
      <c r="H127" s="15"/>
      <c r="I127" s="2"/>
      <c r="J127" s="2"/>
      <c r="K127" s="68"/>
      <c r="L127" s="71"/>
      <c r="M127" s="71"/>
      <c r="N127" s="74"/>
      <c r="O127" s="77"/>
      <c r="P127" s="89"/>
    </row>
    <row r="128" spans="1:19" x14ac:dyDescent="0.25">
      <c r="A128" s="90" t="s">
        <v>64</v>
      </c>
      <c r="B128" s="65" t="s">
        <v>227</v>
      </c>
      <c r="C128" s="20" t="s">
        <v>19</v>
      </c>
      <c r="D128" s="15"/>
      <c r="E128" s="17"/>
      <c r="F128" s="17"/>
      <c r="G128" s="17"/>
      <c r="H128" s="15"/>
      <c r="I128" s="2">
        <f>I129+I130</f>
        <v>4642357.7661921401</v>
      </c>
      <c r="J128" s="2">
        <f>J129+J130</f>
        <v>4715854.0868668295</v>
      </c>
      <c r="K128" s="66" t="s">
        <v>23</v>
      </c>
      <c r="L128" s="69" t="s">
        <v>168</v>
      </c>
      <c r="M128" s="69" t="s">
        <v>169</v>
      </c>
      <c r="N128" s="72">
        <v>9.1999999999999993</v>
      </c>
      <c r="O128" s="75">
        <v>8.4</v>
      </c>
      <c r="P128" s="87" t="s">
        <v>349</v>
      </c>
    </row>
    <row r="129" spans="1:19" x14ac:dyDescent="0.25">
      <c r="A129" s="90"/>
      <c r="B129" s="65"/>
      <c r="C129" s="20" t="s">
        <v>49</v>
      </c>
      <c r="D129" s="15"/>
      <c r="E129" s="17"/>
      <c r="F129" s="17"/>
      <c r="G129" s="17"/>
      <c r="H129" s="15"/>
      <c r="I129" s="2"/>
      <c r="J129" s="2"/>
      <c r="K129" s="67"/>
      <c r="L129" s="70"/>
      <c r="M129" s="70"/>
      <c r="N129" s="73"/>
      <c r="O129" s="76"/>
      <c r="P129" s="88"/>
    </row>
    <row r="130" spans="1:19" x14ac:dyDescent="0.25">
      <c r="A130" s="90"/>
      <c r="B130" s="65"/>
      <c r="C130" s="20" t="s">
        <v>154</v>
      </c>
      <c r="D130" s="15"/>
      <c r="E130" s="17"/>
      <c r="F130" s="17"/>
      <c r="G130" s="17"/>
      <c r="H130" s="15"/>
      <c r="I130" s="2">
        <f>I131+I132</f>
        <v>4642357.7661921401</v>
      </c>
      <c r="J130" s="2">
        <f>J131+J132</f>
        <v>4715854.0868668295</v>
      </c>
      <c r="K130" s="67"/>
      <c r="L130" s="70"/>
      <c r="M130" s="70"/>
      <c r="N130" s="73"/>
      <c r="O130" s="76"/>
      <c r="P130" s="88"/>
      <c r="Q130" s="184"/>
      <c r="R130" s="185"/>
      <c r="S130" s="185"/>
    </row>
    <row r="131" spans="1:19" x14ac:dyDescent="0.25">
      <c r="A131" s="90"/>
      <c r="B131" s="65"/>
      <c r="C131" s="20" t="s">
        <v>20</v>
      </c>
      <c r="D131" s="15">
        <v>914</v>
      </c>
      <c r="E131" s="17" t="s">
        <v>21</v>
      </c>
      <c r="F131" s="17" t="s">
        <v>22</v>
      </c>
      <c r="G131" s="17" t="s">
        <v>187</v>
      </c>
      <c r="H131" s="15">
        <v>600</v>
      </c>
      <c r="I131" s="2">
        <v>953541.1</v>
      </c>
      <c r="J131" s="2">
        <v>951508.48944000003</v>
      </c>
      <c r="K131" s="67"/>
      <c r="L131" s="70"/>
      <c r="M131" s="70"/>
      <c r="N131" s="73"/>
      <c r="O131" s="76"/>
      <c r="P131" s="88"/>
    </row>
    <row r="132" spans="1:19" x14ac:dyDescent="0.25">
      <c r="A132" s="90"/>
      <c r="B132" s="65"/>
      <c r="C132" s="20" t="s">
        <v>39</v>
      </c>
      <c r="D132" s="15"/>
      <c r="E132" s="17"/>
      <c r="F132" s="17"/>
      <c r="G132" s="17"/>
      <c r="H132" s="15"/>
      <c r="I132" s="2">
        <v>3688816.66619214</v>
      </c>
      <c r="J132" s="4">
        <v>3764345.5974268299</v>
      </c>
      <c r="K132" s="68"/>
      <c r="L132" s="71"/>
      <c r="M132" s="71"/>
      <c r="N132" s="74"/>
      <c r="O132" s="77"/>
      <c r="P132" s="89"/>
    </row>
    <row r="133" spans="1:19" x14ac:dyDescent="0.25">
      <c r="A133" s="90" t="s">
        <v>65</v>
      </c>
      <c r="B133" s="65" t="s">
        <v>228</v>
      </c>
      <c r="C133" s="20" t="s">
        <v>19</v>
      </c>
      <c r="D133" s="15"/>
      <c r="E133" s="17"/>
      <c r="F133" s="17"/>
      <c r="G133" s="17"/>
      <c r="H133" s="15"/>
      <c r="I133" s="2">
        <f>I134+I135</f>
        <v>290092.59999999998</v>
      </c>
      <c r="J133" s="2">
        <f>J134+J135</f>
        <v>286541.09480000002</v>
      </c>
      <c r="K133" s="66" t="s">
        <v>23</v>
      </c>
      <c r="L133" s="69" t="s">
        <v>159</v>
      </c>
      <c r="M133" s="69" t="s">
        <v>160</v>
      </c>
      <c r="N133" s="72">
        <v>68.67</v>
      </c>
      <c r="O133" s="75">
        <v>65.55</v>
      </c>
      <c r="P133" s="87" t="s">
        <v>350</v>
      </c>
    </row>
    <row r="134" spans="1:19" x14ac:dyDescent="0.25">
      <c r="A134" s="90"/>
      <c r="B134" s="65"/>
      <c r="C134" s="20" t="s">
        <v>49</v>
      </c>
      <c r="D134" s="15"/>
      <c r="E134" s="17"/>
      <c r="F134" s="17"/>
      <c r="G134" s="17"/>
      <c r="H134" s="15"/>
      <c r="I134" s="2"/>
      <c r="J134" s="2"/>
      <c r="K134" s="67"/>
      <c r="L134" s="70"/>
      <c r="M134" s="70"/>
      <c r="N134" s="73"/>
      <c r="O134" s="76"/>
      <c r="P134" s="88"/>
    </row>
    <row r="135" spans="1:19" x14ac:dyDescent="0.25">
      <c r="A135" s="90"/>
      <c r="B135" s="65"/>
      <c r="C135" s="20" t="s">
        <v>154</v>
      </c>
      <c r="D135" s="15"/>
      <c r="E135" s="17"/>
      <c r="F135" s="17"/>
      <c r="G135" s="17"/>
      <c r="H135" s="15"/>
      <c r="I135" s="2">
        <f>I136+I137</f>
        <v>290092.59999999998</v>
      </c>
      <c r="J135" s="2">
        <f>J136+J137</f>
        <v>286541.09480000002</v>
      </c>
      <c r="K135" s="67"/>
      <c r="L135" s="70"/>
      <c r="M135" s="70"/>
      <c r="N135" s="73"/>
      <c r="O135" s="76"/>
      <c r="P135" s="88"/>
      <c r="Q135" s="184"/>
      <c r="R135" s="185"/>
      <c r="S135" s="185"/>
    </row>
    <row r="136" spans="1:19" x14ac:dyDescent="0.25">
      <c r="A136" s="90"/>
      <c r="B136" s="65"/>
      <c r="C136" s="20" t="s">
        <v>20</v>
      </c>
      <c r="D136" s="15">
        <v>914</v>
      </c>
      <c r="E136" s="17" t="s">
        <v>21</v>
      </c>
      <c r="F136" s="17" t="s">
        <v>188</v>
      </c>
      <c r="G136" s="17" t="s">
        <v>189</v>
      </c>
      <c r="H136" s="15">
        <v>600</v>
      </c>
      <c r="I136" s="2">
        <v>290092.59999999998</v>
      </c>
      <c r="J136" s="4">
        <v>286541.09480000002</v>
      </c>
      <c r="K136" s="67"/>
      <c r="L136" s="70"/>
      <c r="M136" s="70"/>
      <c r="N136" s="73"/>
      <c r="O136" s="76"/>
      <c r="P136" s="88"/>
    </row>
    <row r="137" spans="1:19" x14ac:dyDescent="0.25">
      <c r="A137" s="90"/>
      <c r="B137" s="65"/>
      <c r="C137" s="20" t="s">
        <v>39</v>
      </c>
      <c r="D137" s="15"/>
      <c r="E137" s="17"/>
      <c r="F137" s="17"/>
      <c r="G137" s="17"/>
      <c r="H137" s="15"/>
      <c r="I137" s="2"/>
      <c r="J137" s="2"/>
      <c r="K137" s="68"/>
      <c r="L137" s="71"/>
      <c r="M137" s="71"/>
      <c r="N137" s="74"/>
      <c r="O137" s="77"/>
      <c r="P137" s="89"/>
    </row>
    <row r="138" spans="1:19" x14ac:dyDescent="0.25">
      <c r="A138" s="90" t="s">
        <v>66</v>
      </c>
      <c r="B138" s="65" t="s">
        <v>83</v>
      </c>
      <c r="C138" s="20" t="s">
        <v>19</v>
      </c>
      <c r="D138" s="15"/>
      <c r="E138" s="17"/>
      <c r="F138" s="17"/>
      <c r="G138" s="17"/>
      <c r="H138" s="15"/>
      <c r="I138" s="2">
        <f>I139+I140</f>
        <v>47998</v>
      </c>
      <c r="J138" s="2">
        <f>J139+J140</f>
        <v>47947.873740000003</v>
      </c>
      <c r="K138" s="66" t="s">
        <v>23</v>
      </c>
      <c r="L138" s="69" t="s">
        <v>159</v>
      </c>
      <c r="M138" s="69" t="s">
        <v>160</v>
      </c>
      <c r="N138" s="72">
        <v>68.67</v>
      </c>
      <c r="O138" s="75">
        <v>65.55</v>
      </c>
      <c r="P138" s="87" t="s">
        <v>351</v>
      </c>
    </row>
    <row r="139" spans="1:19" x14ac:dyDescent="0.25">
      <c r="A139" s="90"/>
      <c r="B139" s="65"/>
      <c r="C139" s="20" t="s">
        <v>49</v>
      </c>
      <c r="D139" s="15"/>
      <c r="E139" s="17"/>
      <c r="F139" s="17"/>
      <c r="G139" s="17"/>
      <c r="H139" s="15"/>
      <c r="I139" s="2"/>
      <c r="J139" s="2"/>
      <c r="K139" s="67"/>
      <c r="L139" s="70"/>
      <c r="M139" s="70"/>
      <c r="N139" s="73"/>
      <c r="O139" s="76"/>
      <c r="P139" s="88"/>
    </row>
    <row r="140" spans="1:19" x14ac:dyDescent="0.25">
      <c r="A140" s="90"/>
      <c r="B140" s="65"/>
      <c r="C140" s="20" t="s">
        <v>154</v>
      </c>
      <c r="D140" s="15"/>
      <c r="E140" s="17"/>
      <c r="F140" s="17"/>
      <c r="G140" s="17"/>
      <c r="H140" s="15"/>
      <c r="I140" s="2">
        <f>I141+I142</f>
        <v>47998</v>
      </c>
      <c r="J140" s="2">
        <f>J141+J142</f>
        <v>47947.873740000003</v>
      </c>
      <c r="K140" s="67"/>
      <c r="L140" s="70"/>
      <c r="M140" s="70"/>
      <c r="N140" s="73"/>
      <c r="O140" s="76"/>
      <c r="P140" s="88"/>
      <c r="Q140" s="184"/>
      <c r="R140" s="185"/>
      <c r="S140" s="185"/>
    </row>
    <row r="141" spans="1:19" x14ac:dyDescent="0.25">
      <c r="A141" s="90"/>
      <c r="B141" s="65"/>
      <c r="C141" s="20" t="s">
        <v>20</v>
      </c>
      <c r="D141" s="15">
        <v>914</v>
      </c>
      <c r="E141" s="17" t="s">
        <v>21</v>
      </c>
      <c r="F141" s="17" t="s">
        <v>22</v>
      </c>
      <c r="G141" s="17" t="s">
        <v>193</v>
      </c>
      <c r="H141" s="15">
        <v>600</v>
      </c>
      <c r="I141" s="2">
        <v>47998</v>
      </c>
      <c r="J141" s="4">
        <v>47947.873740000003</v>
      </c>
      <c r="K141" s="67"/>
      <c r="L141" s="70"/>
      <c r="M141" s="70"/>
      <c r="N141" s="73"/>
      <c r="O141" s="76"/>
      <c r="P141" s="88"/>
    </row>
    <row r="142" spans="1:19" x14ac:dyDescent="0.25">
      <c r="A142" s="90"/>
      <c r="B142" s="65"/>
      <c r="C142" s="20" t="s">
        <v>39</v>
      </c>
      <c r="D142" s="15"/>
      <c r="E142" s="17"/>
      <c r="F142" s="17"/>
      <c r="G142" s="17" t="s">
        <v>304</v>
      </c>
      <c r="H142" s="15"/>
      <c r="I142" s="2"/>
      <c r="J142" s="2"/>
      <c r="K142" s="68"/>
      <c r="L142" s="71"/>
      <c r="M142" s="71"/>
      <c r="N142" s="74"/>
      <c r="O142" s="77"/>
      <c r="P142" s="89"/>
    </row>
    <row r="143" spans="1:19" x14ac:dyDescent="0.25">
      <c r="A143" s="90" t="s">
        <v>185</v>
      </c>
      <c r="B143" s="65" t="s">
        <v>229</v>
      </c>
      <c r="C143" s="20" t="s">
        <v>19</v>
      </c>
      <c r="D143" s="15"/>
      <c r="E143" s="17"/>
      <c r="F143" s="17"/>
      <c r="G143" s="17"/>
      <c r="H143" s="15"/>
      <c r="I143" s="2">
        <f>I144+I145</f>
        <v>0</v>
      </c>
      <c r="J143" s="2">
        <f>J144+J145</f>
        <v>0</v>
      </c>
      <c r="K143" s="66" t="s">
        <v>23</v>
      </c>
      <c r="L143" s="69" t="s">
        <v>159</v>
      </c>
      <c r="M143" s="69" t="s">
        <v>160</v>
      </c>
      <c r="N143" s="72">
        <v>68.67</v>
      </c>
      <c r="O143" s="75">
        <v>65.55</v>
      </c>
      <c r="P143" s="87" t="s">
        <v>352</v>
      </c>
    </row>
    <row r="144" spans="1:19" x14ac:dyDescent="0.25">
      <c r="A144" s="90"/>
      <c r="B144" s="65"/>
      <c r="C144" s="20" t="s">
        <v>49</v>
      </c>
      <c r="D144" s="15"/>
      <c r="E144" s="17"/>
      <c r="F144" s="17"/>
      <c r="G144" s="17"/>
      <c r="H144" s="15"/>
      <c r="I144" s="2"/>
      <c r="J144" s="2"/>
      <c r="K144" s="67"/>
      <c r="L144" s="70"/>
      <c r="M144" s="70"/>
      <c r="N144" s="73"/>
      <c r="O144" s="76"/>
      <c r="P144" s="88"/>
      <c r="Q144" s="201"/>
      <c r="R144" s="202"/>
      <c r="S144" s="202"/>
    </row>
    <row r="145" spans="1:19" x14ac:dyDescent="0.25">
      <c r="A145" s="90"/>
      <c r="B145" s="65"/>
      <c r="C145" s="20" t="s">
        <v>154</v>
      </c>
      <c r="D145" s="15"/>
      <c r="E145" s="17"/>
      <c r="F145" s="17"/>
      <c r="G145" s="17"/>
      <c r="H145" s="15"/>
      <c r="I145" s="2">
        <f>I146+I147</f>
        <v>0</v>
      </c>
      <c r="J145" s="2">
        <f>J146+J147</f>
        <v>0</v>
      </c>
      <c r="K145" s="67"/>
      <c r="L145" s="70"/>
      <c r="M145" s="70"/>
      <c r="N145" s="73"/>
      <c r="O145" s="76"/>
      <c r="P145" s="88"/>
      <c r="Q145" s="201"/>
      <c r="R145" s="202"/>
      <c r="S145" s="202"/>
    </row>
    <row r="146" spans="1:19" x14ac:dyDescent="0.25">
      <c r="A146" s="90"/>
      <c r="B146" s="65"/>
      <c r="C146" s="20" t="s">
        <v>20</v>
      </c>
      <c r="D146" s="15">
        <v>914</v>
      </c>
      <c r="E146" s="17" t="s">
        <v>21</v>
      </c>
      <c r="F146" s="17" t="s">
        <v>21</v>
      </c>
      <c r="G146" s="17" t="s">
        <v>184</v>
      </c>
      <c r="H146" s="15">
        <v>800</v>
      </c>
      <c r="I146" s="2">
        <v>0</v>
      </c>
      <c r="J146" s="2"/>
      <c r="K146" s="67"/>
      <c r="L146" s="70"/>
      <c r="M146" s="70"/>
      <c r="N146" s="73"/>
      <c r="O146" s="76"/>
      <c r="P146" s="88"/>
    </row>
    <row r="147" spans="1:19" x14ac:dyDescent="0.25">
      <c r="A147" s="90"/>
      <c r="B147" s="65"/>
      <c r="C147" s="20" t="s">
        <v>39</v>
      </c>
      <c r="D147" s="15"/>
      <c r="E147" s="17"/>
      <c r="F147" s="17"/>
      <c r="G147" s="17"/>
      <c r="H147" s="15"/>
      <c r="I147" s="2"/>
      <c r="J147" s="2"/>
      <c r="K147" s="68"/>
      <c r="L147" s="71"/>
      <c r="M147" s="71"/>
      <c r="N147" s="74"/>
      <c r="O147" s="77"/>
      <c r="P147" s="89"/>
    </row>
    <row r="148" spans="1:19" x14ac:dyDescent="0.25">
      <c r="A148" s="90" t="s">
        <v>67</v>
      </c>
      <c r="B148" s="65" t="s">
        <v>246</v>
      </c>
      <c r="C148" s="20" t="s">
        <v>19</v>
      </c>
      <c r="D148" s="15"/>
      <c r="E148" s="17"/>
      <c r="F148" s="17"/>
      <c r="G148" s="17"/>
      <c r="H148" s="15"/>
      <c r="I148" s="2">
        <f>I149+I150</f>
        <v>18796.8</v>
      </c>
      <c r="J148" s="4">
        <f>J149+J150</f>
        <v>18796.785400000001</v>
      </c>
      <c r="K148" s="130" t="s">
        <v>23</v>
      </c>
      <c r="L148" s="133" t="s">
        <v>163</v>
      </c>
      <c r="M148" s="133" t="s">
        <v>241</v>
      </c>
      <c r="N148" s="105">
        <v>6.2</v>
      </c>
      <c r="O148" s="127">
        <v>6.2</v>
      </c>
      <c r="P148" s="87" t="s">
        <v>353</v>
      </c>
    </row>
    <row r="149" spans="1:19" x14ac:dyDescent="0.25">
      <c r="A149" s="90"/>
      <c r="B149" s="65"/>
      <c r="C149" s="20" t="s">
        <v>49</v>
      </c>
      <c r="D149" s="15"/>
      <c r="E149" s="17"/>
      <c r="F149" s="17"/>
      <c r="G149" s="17"/>
      <c r="H149" s="15"/>
      <c r="I149" s="2"/>
      <c r="J149" s="4"/>
      <c r="K149" s="131"/>
      <c r="L149" s="134"/>
      <c r="M149" s="134"/>
      <c r="N149" s="106"/>
      <c r="O149" s="128"/>
      <c r="P149" s="88"/>
    </row>
    <row r="150" spans="1:19" x14ac:dyDescent="0.25">
      <c r="A150" s="90"/>
      <c r="B150" s="65"/>
      <c r="C150" s="20" t="s">
        <v>154</v>
      </c>
      <c r="D150" s="15"/>
      <c r="E150" s="17"/>
      <c r="F150" s="17"/>
      <c r="G150" s="17"/>
      <c r="H150" s="15"/>
      <c r="I150" s="2">
        <f>I151+I152</f>
        <v>18796.8</v>
      </c>
      <c r="J150" s="4">
        <f>J151+J152</f>
        <v>18796.785400000001</v>
      </c>
      <c r="K150" s="131"/>
      <c r="L150" s="134"/>
      <c r="M150" s="134"/>
      <c r="N150" s="106"/>
      <c r="O150" s="128"/>
      <c r="P150" s="88"/>
      <c r="R150" s="31"/>
    </row>
    <row r="151" spans="1:19" x14ac:dyDescent="0.25">
      <c r="A151" s="90"/>
      <c r="B151" s="65"/>
      <c r="C151" s="20" t="s">
        <v>20</v>
      </c>
      <c r="D151" s="15">
        <v>914</v>
      </c>
      <c r="E151" s="17" t="s">
        <v>21</v>
      </c>
      <c r="F151" s="17" t="s">
        <v>21</v>
      </c>
      <c r="G151" s="17" t="s">
        <v>194</v>
      </c>
      <c r="H151" s="15">
        <v>200</v>
      </c>
      <c r="I151" s="2">
        <v>18796.8</v>
      </c>
      <c r="J151" s="4">
        <v>18796.785400000001</v>
      </c>
      <c r="K151" s="131"/>
      <c r="L151" s="134"/>
      <c r="M151" s="134"/>
      <c r="N151" s="106"/>
      <c r="O151" s="128"/>
      <c r="P151" s="88"/>
    </row>
    <row r="152" spans="1:19" x14ac:dyDescent="0.25">
      <c r="A152" s="90"/>
      <c r="B152" s="65"/>
      <c r="C152" s="20" t="s">
        <v>39</v>
      </c>
      <c r="D152" s="15"/>
      <c r="E152" s="17"/>
      <c r="F152" s="17"/>
      <c r="G152" s="17"/>
      <c r="H152" s="15"/>
      <c r="I152" s="2"/>
      <c r="J152" s="4"/>
      <c r="K152" s="132"/>
      <c r="L152" s="135"/>
      <c r="M152" s="135"/>
      <c r="N152" s="107"/>
      <c r="O152" s="129"/>
      <c r="P152" s="89"/>
    </row>
    <row r="153" spans="1:19" x14ac:dyDescent="0.25">
      <c r="A153" s="90" t="s">
        <v>68</v>
      </c>
      <c r="B153" s="65" t="s">
        <v>242</v>
      </c>
      <c r="C153" s="20" t="s">
        <v>19</v>
      </c>
      <c r="D153" s="15"/>
      <c r="E153" s="17"/>
      <c r="F153" s="17"/>
      <c r="G153" s="17"/>
      <c r="H153" s="15"/>
      <c r="I153" s="2">
        <f>I154+I155</f>
        <v>27366</v>
      </c>
      <c r="J153" s="2">
        <f>J154+J155</f>
        <v>15083</v>
      </c>
      <c r="K153" s="66" t="s">
        <v>23</v>
      </c>
      <c r="L153" s="69" t="s">
        <v>159</v>
      </c>
      <c r="M153" s="69" t="s">
        <v>160</v>
      </c>
      <c r="N153" s="72">
        <v>68.67</v>
      </c>
      <c r="O153" s="75">
        <v>65.55</v>
      </c>
      <c r="P153" s="87" t="s">
        <v>354</v>
      </c>
    </row>
    <row r="154" spans="1:19" x14ac:dyDescent="0.25">
      <c r="A154" s="90"/>
      <c r="B154" s="65"/>
      <c r="C154" s="20" t="s">
        <v>49</v>
      </c>
      <c r="D154" s="15"/>
      <c r="E154" s="17"/>
      <c r="F154" s="17"/>
      <c r="G154" s="17"/>
      <c r="H154" s="15"/>
      <c r="I154" s="2"/>
      <c r="J154" s="2"/>
      <c r="K154" s="67"/>
      <c r="L154" s="70"/>
      <c r="M154" s="70"/>
      <c r="N154" s="73"/>
      <c r="O154" s="76"/>
      <c r="P154" s="88"/>
    </row>
    <row r="155" spans="1:19" x14ac:dyDescent="0.25">
      <c r="A155" s="90"/>
      <c r="B155" s="65"/>
      <c r="C155" s="20" t="s">
        <v>154</v>
      </c>
      <c r="D155" s="15"/>
      <c r="E155" s="17"/>
      <c r="F155" s="17"/>
      <c r="G155" s="17"/>
      <c r="H155" s="15"/>
      <c r="I155" s="2">
        <f>I156+I157</f>
        <v>27366</v>
      </c>
      <c r="J155" s="2">
        <f>J156+J157</f>
        <v>15083</v>
      </c>
      <c r="K155" s="67"/>
      <c r="L155" s="70"/>
      <c r="M155" s="70"/>
      <c r="N155" s="73"/>
      <c r="O155" s="76"/>
      <c r="P155" s="88"/>
    </row>
    <row r="156" spans="1:19" x14ac:dyDescent="0.25">
      <c r="A156" s="90"/>
      <c r="B156" s="65"/>
      <c r="C156" s="20" t="s">
        <v>20</v>
      </c>
      <c r="D156" s="15">
        <v>914</v>
      </c>
      <c r="E156" s="17" t="s">
        <v>21</v>
      </c>
      <c r="F156" s="17" t="s">
        <v>21</v>
      </c>
      <c r="G156" s="17" t="s">
        <v>195</v>
      </c>
      <c r="H156" s="15">
        <v>200</v>
      </c>
      <c r="I156" s="2">
        <v>27366</v>
      </c>
      <c r="J156" s="2">
        <v>15083</v>
      </c>
      <c r="K156" s="67"/>
      <c r="L156" s="70"/>
      <c r="M156" s="70"/>
      <c r="N156" s="73"/>
      <c r="O156" s="76"/>
      <c r="P156" s="88"/>
    </row>
    <row r="157" spans="1:19" x14ac:dyDescent="0.25">
      <c r="A157" s="90"/>
      <c r="B157" s="65"/>
      <c r="C157" s="20" t="s">
        <v>39</v>
      </c>
      <c r="D157" s="15"/>
      <c r="E157" s="17"/>
      <c r="F157" s="17"/>
      <c r="G157" s="17"/>
      <c r="H157" s="15"/>
      <c r="I157" s="2"/>
      <c r="J157" s="2"/>
      <c r="K157" s="68"/>
      <c r="L157" s="71"/>
      <c r="M157" s="71"/>
      <c r="N157" s="74"/>
      <c r="O157" s="77"/>
      <c r="P157" s="89"/>
    </row>
    <row r="158" spans="1:19" x14ac:dyDescent="0.25">
      <c r="A158" s="90" t="s">
        <v>69</v>
      </c>
      <c r="B158" s="65" t="s">
        <v>243</v>
      </c>
      <c r="C158" s="20" t="s">
        <v>19</v>
      </c>
      <c r="D158" s="15"/>
      <c r="E158" s="17"/>
      <c r="F158" s="17"/>
      <c r="G158" s="17"/>
      <c r="H158" s="15"/>
      <c r="I158" s="2">
        <f>I159+I160</f>
        <v>9602.7999999999993</v>
      </c>
      <c r="J158" s="2">
        <f>J159+J160</f>
        <v>9602.7666700000009</v>
      </c>
      <c r="K158" s="66" t="s">
        <v>23</v>
      </c>
      <c r="L158" s="69" t="s">
        <v>159</v>
      </c>
      <c r="M158" s="69" t="s">
        <v>160</v>
      </c>
      <c r="N158" s="72">
        <v>68.67</v>
      </c>
      <c r="O158" s="75">
        <v>65.55</v>
      </c>
      <c r="P158" s="87" t="s">
        <v>355</v>
      </c>
    </row>
    <row r="159" spans="1:19" x14ac:dyDescent="0.25">
      <c r="A159" s="90"/>
      <c r="B159" s="65"/>
      <c r="C159" s="20" t="s">
        <v>49</v>
      </c>
      <c r="D159" s="15"/>
      <c r="E159" s="17"/>
      <c r="F159" s="17"/>
      <c r="G159" s="17"/>
      <c r="H159" s="15"/>
      <c r="I159" s="2"/>
      <c r="J159" s="2"/>
      <c r="K159" s="67"/>
      <c r="L159" s="70"/>
      <c r="M159" s="70"/>
      <c r="N159" s="73"/>
      <c r="O159" s="76"/>
      <c r="P159" s="88"/>
    </row>
    <row r="160" spans="1:19" x14ac:dyDescent="0.25">
      <c r="A160" s="90"/>
      <c r="B160" s="65"/>
      <c r="C160" s="20" t="s">
        <v>154</v>
      </c>
      <c r="D160" s="15"/>
      <c r="E160" s="17"/>
      <c r="F160" s="17"/>
      <c r="G160" s="17"/>
      <c r="H160" s="15"/>
      <c r="I160" s="2">
        <f>I161+I162</f>
        <v>9602.7999999999993</v>
      </c>
      <c r="J160" s="2">
        <f>J161+J162</f>
        <v>9602.7666700000009</v>
      </c>
      <c r="K160" s="67"/>
      <c r="L160" s="70"/>
      <c r="M160" s="70"/>
      <c r="N160" s="73"/>
      <c r="O160" s="76"/>
      <c r="P160" s="88"/>
    </row>
    <row r="161" spans="1:17" x14ac:dyDescent="0.25">
      <c r="A161" s="90"/>
      <c r="B161" s="65"/>
      <c r="C161" s="20" t="s">
        <v>20</v>
      </c>
      <c r="D161" s="15">
        <v>914</v>
      </c>
      <c r="E161" s="17" t="s">
        <v>21</v>
      </c>
      <c r="F161" s="17" t="s">
        <v>21</v>
      </c>
      <c r="G161" s="17" t="s">
        <v>196</v>
      </c>
      <c r="H161" s="15">
        <v>200</v>
      </c>
      <c r="I161" s="2">
        <v>9602.7999999999993</v>
      </c>
      <c r="J161" s="2">
        <v>9602.7666700000009</v>
      </c>
      <c r="K161" s="67"/>
      <c r="L161" s="70"/>
      <c r="M161" s="70"/>
      <c r="N161" s="73"/>
      <c r="O161" s="76"/>
      <c r="P161" s="88"/>
    </row>
    <row r="162" spans="1:17" x14ac:dyDescent="0.25">
      <c r="A162" s="90"/>
      <c r="B162" s="65"/>
      <c r="C162" s="20" t="s">
        <v>39</v>
      </c>
      <c r="D162" s="15"/>
      <c r="E162" s="17"/>
      <c r="F162" s="17"/>
      <c r="G162" s="17"/>
      <c r="H162" s="15"/>
      <c r="I162" s="2"/>
      <c r="J162" s="2"/>
      <c r="K162" s="68"/>
      <c r="L162" s="71"/>
      <c r="M162" s="71"/>
      <c r="N162" s="74"/>
      <c r="O162" s="77"/>
      <c r="P162" s="89"/>
    </row>
    <row r="163" spans="1:17" x14ac:dyDescent="0.25">
      <c r="A163" s="90" t="s">
        <v>70</v>
      </c>
      <c r="B163" s="65" t="s">
        <v>244</v>
      </c>
      <c r="C163" s="20" t="s">
        <v>19</v>
      </c>
      <c r="D163" s="15"/>
      <c r="E163" s="17"/>
      <c r="F163" s="17"/>
      <c r="G163" s="17"/>
      <c r="H163" s="15"/>
      <c r="I163" s="2">
        <f>I164+I165</f>
        <v>17348.599999999999</v>
      </c>
      <c r="J163" s="2">
        <f>J164+J165</f>
        <v>17273.518349999998</v>
      </c>
      <c r="K163" s="66" t="s">
        <v>23</v>
      </c>
      <c r="L163" s="69" t="s">
        <v>159</v>
      </c>
      <c r="M163" s="69" t="s">
        <v>160</v>
      </c>
      <c r="N163" s="72">
        <v>68.67</v>
      </c>
      <c r="O163" s="75">
        <v>65.55</v>
      </c>
      <c r="P163" s="87" t="s">
        <v>356</v>
      </c>
    </row>
    <row r="164" spans="1:17" x14ac:dyDescent="0.25">
      <c r="A164" s="90"/>
      <c r="B164" s="65"/>
      <c r="C164" s="20" t="s">
        <v>49</v>
      </c>
      <c r="D164" s="15"/>
      <c r="E164" s="17"/>
      <c r="F164" s="17"/>
      <c r="G164" s="17"/>
      <c r="H164" s="15"/>
      <c r="I164" s="2"/>
      <c r="J164" s="2"/>
      <c r="K164" s="67"/>
      <c r="L164" s="70"/>
      <c r="M164" s="70"/>
      <c r="N164" s="73"/>
      <c r="O164" s="76"/>
      <c r="P164" s="88"/>
    </row>
    <row r="165" spans="1:17" x14ac:dyDescent="0.25">
      <c r="A165" s="90"/>
      <c r="B165" s="65"/>
      <c r="C165" s="20"/>
      <c r="D165" s="15"/>
      <c r="E165" s="17"/>
      <c r="F165" s="17"/>
      <c r="G165" s="17"/>
      <c r="H165" s="15"/>
      <c r="I165" s="2">
        <f>I166+I167</f>
        <v>17348.599999999999</v>
      </c>
      <c r="J165" s="2">
        <f>J166+J167</f>
        <v>17273.518349999998</v>
      </c>
      <c r="K165" s="67"/>
      <c r="L165" s="70"/>
      <c r="M165" s="70"/>
      <c r="N165" s="73"/>
      <c r="O165" s="76"/>
      <c r="P165" s="88"/>
    </row>
    <row r="166" spans="1:17" x14ac:dyDescent="0.25">
      <c r="A166" s="90"/>
      <c r="B166" s="65"/>
      <c r="C166" s="20" t="s">
        <v>20</v>
      </c>
      <c r="D166" s="15">
        <v>914</v>
      </c>
      <c r="E166" s="17" t="s">
        <v>21</v>
      </c>
      <c r="F166" s="17" t="s">
        <v>21</v>
      </c>
      <c r="G166" s="17" t="s">
        <v>271</v>
      </c>
      <c r="H166" s="15">
        <v>300</v>
      </c>
      <c r="I166" s="2">
        <v>17348.599999999999</v>
      </c>
      <c r="J166" s="4">
        <v>17273.518349999998</v>
      </c>
      <c r="K166" s="67"/>
      <c r="L166" s="70"/>
      <c r="M166" s="70"/>
      <c r="N166" s="73"/>
      <c r="O166" s="76"/>
      <c r="P166" s="88"/>
    </row>
    <row r="167" spans="1:17" x14ac:dyDescent="0.25">
      <c r="A167" s="90"/>
      <c r="B167" s="65"/>
      <c r="C167" s="20" t="s">
        <v>39</v>
      </c>
      <c r="D167" s="15"/>
      <c r="E167" s="17"/>
      <c r="F167" s="17"/>
      <c r="G167" s="17"/>
      <c r="H167" s="15"/>
      <c r="I167" s="2"/>
      <c r="J167" s="5"/>
      <c r="K167" s="68"/>
      <c r="L167" s="71"/>
      <c r="M167" s="71"/>
      <c r="N167" s="74"/>
      <c r="O167" s="77"/>
      <c r="P167" s="89"/>
    </row>
    <row r="168" spans="1:17" x14ac:dyDescent="0.25">
      <c r="A168" s="90" t="s">
        <v>84</v>
      </c>
      <c r="B168" s="65" t="s">
        <v>245</v>
      </c>
      <c r="C168" s="20" t="s">
        <v>19</v>
      </c>
      <c r="D168" s="15"/>
      <c r="E168" s="17"/>
      <c r="F168" s="17"/>
      <c r="G168" s="17"/>
      <c r="H168" s="15"/>
      <c r="I168" s="2">
        <f>I169+I170</f>
        <v>71435</v>
      </c>
      <c r="J168" s="2">
        <f>J169+J170</f>
        <v>71435</v>
      </c>
      <c r="K168" s="66" t="s">
        <v>23</v>
      </c>
      <c r="L168" s="69" t="s">
        <v>159</v>
      </c>
      <c r="M168" s="69" t="s">
        <v>160</v>
      </c>
      <c r="N168" s="72">
        <v>68.67</v>
      </c>
      <c r="O168" s="75">
        <v>65.55</v>
      </c>
      <c r="P168" s="87" t="s">
        <v>357</v>
      </c>
    </row>
    <row r="169" spans="1:17" x14ac:dyDescent="0.25">
      <c r="A169" s="90"/>
      <c r="B169" s="65"/>
      <c r="C169" s="20" t="s">
        <v>49</v>
      </c>
      <c r="D169" s="15"/>
      <c r="E169" s="17"/>
      <c r="F169" s="17"/>
      <c r="G169" s="17"/>
      <c r="H169" s="15"/>
      <c r="I169" s="2"/>
      <c r="J169" s="2"/>
      <c r="K169" s="67"/>
      <c r="L169" s="70"/>
      <c r="M169" s="70"/>
      <c r="N169" s="73"/>
      <c r="O169" s="76"/>
      <c r="P169" s="88"/>
    </row>
    <row r="170" spans="1:17" x14ac:dyDescent="0.25">
      <c r="A170" s="90"/>
      <c r="B170" s="65"/>
      <c r="C170" s="20" t="s">
        <v>154</v>
      </c>
      <c r="D170" s="15"/>
      <c r="E170" s="17"/>
      <c r="F170" s="17"/>
      <c r="G170" s="17"/>
      <c r="H170" s="15"/>
      <c r="I170" s="2">
        <f>I171+I172</f>
        <v>71435</v>
      </c>
      <c r="J170" s="2">
        <f>J171+J172</f>
        <v>71435</v>
      </c>
      <c r="K170" s="67"/>
      <c r="L170" s="70"/>
      <c r="M170" s="70"/>
      <c r="N170" s="73"/>
      <c r="O170" s="76"/>
      <c r="P170" s="88"/>
    </row>
    <row r="171" spans="1:17" x14ac:dyDescent="0.25">
      <c r="A171" s="90"/>
      <c r="B171" s="65"/>
      <c r="C171" s="20" t="s">
        <v>20</v>
      </c>
      <c r="D171" s="15">
        <v>914</v>
      </c>
      <c r="E171" s="17" t="s">
        <v>21</v>
      </c>
      <c r="F171" s="17" t="s">
        <v>21</v>
      </c>
      <c r="G171" s="17" t="s">
        <v>176</v>
      </c>
      <c r="H171" s="15">
        <v>200</v>
      </c>
      <c r="I171" s="2">
        <v>71435</v>
      </c>
      <c r="J171" s="2">
        <v>71435</v>
      </c>
      <c r="K171" s="67"/>
      <c r="L171" s="70"/>
      <c r="M171" s="70"/>
      <c r="N171" s="73"/>
      <c r="O171" s="76"/>
      <c r="P171" s="88"/>
      <c r="Q171" s="10" t="s">
        <v>297</v>
      </c>
    </row>
    <row r="172" spans="1:17" x14ac:dyDescent="0.25">
      <c r="A172" s="90"/>
      <c r="B172" s="65"/>
      <c r="C172" s="20" t="s">
        <v>39</v>
      </c>
      <c r="D172" s="15"/>
      <c r="E172" s="17"/>
      <c r="F172" s="17"/>
      <c r="G172" s="17"/>
      <c r="H172" s="15"/>
      <c r="I172" s="2"/>
      <c r="J172" s="2"/>
      <c r="K172" s="68"/>
      <c r="L172" s="71"/>
      <c r="M172" s="71"/>
      <c r="N172" s="74"/>
      <c r="O172" s="77"/>
      <c r="P172" s="89"/>
    </row>
    <row r="173" spans="1:17" x14ac:dyDescent="0.25">
      <c r="A173" s="159" t="s">
        <v>86</v>
      </c>
      <c r="B173" s="65" t="s">
        <v>85</v>
      </c>
      <c r="C173" s="20" t="s">
        <v>19</v>
      </c>
      <c r="D173" s="15"/>
      <c r="E173" s="17"/>
      <c r="F173" s="17"/>
      <c r="G173" s="17"/>
      <c r="H173" s="15"/>
      <c r="I173" s="2">
        <f>I174+I175</f>
        <v>5499</v>
      </c>
      <c r="J173" s="2">
        <f>J174+J175</f>
        <v>5499</v>
      </c>
      <c r="K173" s="66" t="s">
        <v>23</v>
      </c>
      <c r="L173" s="69" t="s">
        <v>237</v>
      </c>
      <c r="M173" s="69" t="s">
        <v>162</v>
      </c>
      <c r="N173" s="72">
        <v>96</v>
      </c>
      <c r="O173" s="75">
        <v>89.1</v>
      </c>
      <c r="P173" s="87" t="s">
        <v>358</v>
      </c>
    </row>
    <row r="174" spans="1:17" x14ac:dyDescent="0.25">
      <c r="A174" s="70"/>
      <c r="B174" s="65"/>
      <c r="C174" s="20" t="s">
        <v>49</v>
      </c>
      <c r="D174" s="15"/>
      <c r="E174" s="17"/>
      <c r="F174" s="17"/>
      <c r="G174" s="17"/>
      <c r="H174" s="15"/>
      <c r="I174" s="2"/>
      <c r="J174" s="2"/>
      <c r="K174" s="67"/>
      <c r="L174" s="70"/>
      <c r="M174" s="70"/>
      <c r="N174" s="73"/>
      <c r="O174" s="76"/>
      <c r="P174" s="88"/>
    </row>
    <row r="175" spans="1:17" x14ac:dyDescent="0.25">
      <c r="A175" s="70"/>
      <c r="B175" s="65"/>
      <c r="C175" s="20" t="s">
        <v>154</v>
      </c>
      <c r="D175" s="15"/>
      <c r="E175" s="17"/>
      <c r="F175" s="17"/>
      <c r="G175" s="17"/>
      <c r="H175" s="15"/>
      <c r="I175" s="2">
        <f>I176+I177</f>
        <v>5499</v>
      </c>
      <c r="J175" s="2">
        <f>J176+J177</f>
        <v>5499</v>
      </c>
      <c r="K175" s="67"/>
      <c r="L175" s="70"/>
      <c r="M175" s="70"/>
      <c r="N175" s="73"/>
      <c r="O175" s="76"/>
      <c r="P175" s="88"/>
      <c r="Q175" s="10" t="s">
        <v>297</v>
      </c>
    </row>
    <row r="176" spans="1:17" x14ac:dyDescent="0.25">
      <c r="A176" s="70"/>
      <c r="B176" s="65"/>
      <c r="C176" s="20" t="s">
        <v>20</v>
      </c>
      <c r="D176" s="15">
        <v>914</v>
      </c>
      <c r="E176" s="17" t="s">
        <v>21</v>
      </c>
      <c r="F176" s="17" t="s">
        <v>21</v>
      </c>
      <c r="G176" s="17" t="s">
        <v>175</v>
      </c>
      <c r="H176" s="15">
        <v>200</v>
      </c>
      <c r="I176" s="2">
        <v>5499</v>
      </c>
      <c r="J176" s="2">
        <v>5499</v>
      </c>
      <c r="K176" s="67"/>
      <c r="L176" s="70"/>
      <c r="M176" s="70"/>
      <c r="N176" s="73"/>
      <c r="O176" s="76"/>
      <c r="P176" s="88"/>
      <c r="Q176" s="32"/>
    </row>
    <row r="177" spans="1:17" x14ac:dyDescent="0.25">
      <c r="A177" s="71"/>
      <c r="B177" s="65"/>
      <c r="C177" s="20" t="s">
        <v>39</v>
      </c>
      <c r="D177" s="15"/>
      <c r="E177" s="17"/>
      <c r="F177" s="17"/>
      <c r="G177" s="17"/>
      <c r="H177" s="15"/>
      <c r="I177" s="2"/>
      <c r="J177" s="2"/>
      <c r="K177" s="68"/>
      <c r="L177" s="71"/>
      <c r="M177" s="71"/>
      <c r="N177" s="74"/>
      <c r="O177" s="77"/>
      <c r="P177" s="89"/>
    </row>
    <row r="178" spans="1:17" x14ac:dyDescent="0.25">
      <c r="A178" s="69" t="s">
        <v>88</v>
      </c>
      <c r="B178" s="65" t="s">
        <v>87</v>
      </c>
      <c r="C178" s="20" t="s">
        <v>19</v>
      </c>
      <c r="D178" s="15"/>
      <c r="E178" s="17"/>
      <c r="F178" s="17"/>
      <c r="G178" s="17"/>
      <c r="H178" s="15"/>
      <c r="I178" s="2">
        <f>I179+I180</f>
        <v>19632</v>
      </c>
      <c r="J178" s="2">
        <f>J179+J180</f>
        <v>19632</v>
      </c>
      <c r="K178" s="66" t="s">
        <v>23</v>
      </c>
      <c r="L178" s="69" t="s">
        <v>247</v>
      </c>
      <c r="M178" s="69" t="s">
        <v>162</v>
      </c>
      <c r="N178" s="72">
        <v>75</v>
      </c>
      <c r="O178" s="156">
        <v>53.5</v>
      </c>
      <c r="P178" s="87" t="s">
        <v>359</v>
      </c>
    </row>
    <row r="179" spans="1:17" x14ac:dyDescent="0.25">
      <c r="A179" s="70"/>
      <c r="B179" s="65"/>
      <c r="C179" s="20" t="s">
        <v>49</v>
      </c>
      <c r="D179" s="15"/>
      <c r="E179" s="17"/>
      <c r="F179" s="17"/>
      <c r="G179" s="17"/>
      <c r="H179" s="15"/>
      <c r="I179" s="2"/>
      <c r="J179" s="2"/>
      <c r="K179" s="67"/>
      <c r="L179" s="70"/>
      <c r="M179" s="70"/>
      <c r="N179" s="73"/>
      <c r="O179" s="157"/>
      <c r="P179" s="88"/>
    </row>
    <row r="180" spans="1:17" x14ac:dyDescent="0.25">
      <c r="A180" s="70"/>
      <c r="B180" s="65"/>
      <c r="C180" s="20" t="s">
        <v>154</v>
      </c>
      <c r="D180" s="15"/>
      <c r="E180" s="17"/>
      <c r="F180" s="17"/>
      <c r="G180" s="17"/>
      <c r="H180" s="15"/>
      <c r="I180" s="2">
        <f>I181+I182</f>
        <v>19632</v>
      </c>
      <c r="J180" s="2">
        <f>J181+J182</f>
        <v>19632</v>
      </c>
      <c r="K180" s="67"/>
      <c r="L180" s="70"/>
      <c r="M180" s="70"/>
      <c r="N180" s="73"/>
      <c r="O180" s="157"/>
      <c r="P180" s="88"/>
      <c r="Q180" s="10" t="s">
        <v>297</v>
      </c>
    </row>
    <row r="181" spans="1:17" x14ac:dyDescent="0.25">
      <c r="A181" s="70"/>
      <c r="B181" s="65"/>
      <c r="C181" s="20" t="s">
        <v>20</v>
      </c>
      <c r="D181" s="15">
        <v>914</v>
      </c>
      <c r="E181" s="17" t="s">
        <v>21</v>
      </c>
      <c r="F181" s="17" t="s">
        <v>21</v>
      </c>
      <c r="G181" s="17" t="s">
        <v>268</v>
      </c>
      <c r="H181" s="15">
        <v>200</v>
      </c>
      <c r="I181" s="2">
        <v>19632</v>
      </c>
      <c r="J181" s="2">
        <v>19632</v>
      </c>
      <c r="K181" s="67"/>
      <c r="L181" s="70"/>
      <c r="M181" s="70"/>
      <c r="N181" s="73"/>
      <c r="O181" s="157"/>
      <c r="P181" s="88"/>
    </row>
    <row r="182" spans="1:17" x14ac:dyDescent="0.25">
      <c r="A182" s="71"/>
      <c r="B182" s="65"/>
      <c r="C182" s="20" t="s">
        <v>39</v>
      </c>
      <c r="D182" s="15"/>
      <c r="E182" s="17"/>
      <c r="F182" s="17"/>
      <c r="G182" s="17"/>
      <c r="H182" s="15"/>
      <c r="I182" s="2"/>
      <c r="J182" s="2"/>
      <c r="K182" s="68"/>
      <c r="L182" s="71"/>
      <c r="M182" s="71"/>
      <c r="N182" s="74"/>
      <c r="O182" s="158"/>
      <c r="P182" s="89"/>
    </row>
    <row r="183" spans="1:17" x14ac:dyDescent="0.25">
      <c r="A183" s="69" t="s">
        <v>90</v>
      </c>
      <c r="B183" s="65" t="s">
        <v>89</v>
      </c>
      <c r="C183" s="20" t="s">
        <v>19</v>
      </c>
      <c r="D183" s="15"/>
      <c r="E183" s="17"/>
      <c r="F183" s="17"/>
      <c r="G183" s="17"/>
      <c r="H183" s="15"/>
      <c r="I183" s="2">
        <f>I184+I185</f>
        <v>54358.2</v>
      </c>
      <c r="J183" s="2">
        <f>J184+J185</f>
        <v>54358.2</v>
      </c>
      <c r="K183" s="130" t="s">
        <v>23</v>
      </c>
      <c r="L183" s="69" t="s">
        <v>159</v>
      </c>
      <c r="M183" s="69" t="s">
        <v>160</v>
      </c>
      <c r="N183" s="72">
        <v>68.67</v>
      </c>
      <c r="O183" s="75">
        <v>65.55</v>
      </c>
      <c r="P183" s="87" t="s">
        <v>360</v>
      </c>
    </row>
    <row r="184" spans="1:17" x14ac:dyDescent="0.25">
      <c r="A184" s="70"/>
      <c r="B184" s="65"/>
      <c r="C184" s="20" t="s">
        <v>49</v>
      </c>
      <c r="D184" s="15">
        <v>914</v>
      </c>
      <c r="E184" s="17" t="s">
        <v>21</v>
      </c>
      <c r="F184" s="17" t="s">
        <v>21</v>
      </c>
      <c r="G184" s="17" t="s">
        <v>197</v>
      </c>
      <c r="H184" s="15">
        <v>200</v>
      </c>
      <c r="I184" s="2">
        <v>54358.2</v>
      </c>
      <c r="J184" s="2">
        <v>54358.2</v>
      </c>
      <c r="K184" s="131"/>
      <c r="L184" s="70"/>
      <c r="M184" s="70"/>
      <c r="N184" s="73"/>
      <c r="O184" s="76"/>
      <c r="P184" s="88"/>
    </row>
    <row r="185" spans="1:17" x14ac:dyDescent="0.25">
      <c r="A185" s="70"/>
      <c r="B185" s="65"/>
      <c r="C185" s="20" t="s">
        <v>154</v>
      </c>
      <c r="D185" s="15"/>
      <c r="E185" s="17"/>
      <c r="F185" s="17"/>
      <c r="G185" s="17"/>
      <c r="H185" s="15"/>
      <c r="I185" s="2">
        <f>I186+I187</f>
        <v>0</v>
      </c>
      <c r="J185" s="2">
        <f>J186+J187</f>
        <v>0</v>
      </c>
      <c r="K185" s="131"/>
      <c r="L185" s="70"/>
      <c r="M185" s="70"/>
      <c r="N185" s="73"/>
      <c r="O185" s="76"/>
      <c r="P185" s="88"/>
      <c r="Q185" s="10" t="s">
        <v>297</v>
      </c>
    </row>
    <row r="186" spans="1:17" x14ac:dyDescent="0.25">
      <c r="A186" s="70"/>
      <c r="B186" s="65"/>
      <c r="C186" s="20" t="s">
        <v>20</v>
      </c>
      <c r="D186" s="15"/>
      <c r="E186" s="17"/>
      <c r="F186" s="17"/>
      <c r="G186" s="17"/>
      <c r="H186" s="15"/>
      <c r="I186" s="2"/>
      <c r="J186" s="2"/>
      <c r="K186" s="131"/>
      <c r="L186" s="70"/>
      <c r="M186" s="70"/>
      <c r="N186" s="73"/>
      <c r="O186" s="76"/>
      <c r="P186" s="88"/>
    </row>
    <row r="187" spans="1:17" x14ac:dyDescent="0.25">
      <c r="A187" s="71"/>
      <c r="B187" s="65"/>
      <c r="C187" s="20" t="s">
        <v>39</v>
      </c>
      <c r="D187" s="15"/>
      <c r="E187" s="17"/>
      <c r="F187" s="17"/>
      <c r="G187" s="17"/>
      <c r="H187" s="15"/>
      <c r="I187" s="2"/>
      <c r="J187" s="2"/>
      <c r="K187" s="132"/>
      <c r="L187" s="71"/>
      <c r="M187" s="71"/>
      <c r="N187" s="74"/>
      <c r="O187" s="77"/>
      <c r="P187" s="89"/>
    </row>
    <row r="188" spans="1:17" x14ac:dyDescent="0.25">
      <c r="A188" s="69" t="s">
        <v>92</v>
      </c>
      <c r="B188" s="65" t="s">
        <v>91</v>
      </c>
      <c r="C188" s="20" t="s">
        <v>19</v>
      </c>
      <c r="D188" s="15"/>
      <c r="E188" s="17"/>
      <c r="F188" s="17"/>
      <c r="G188" s="17"/>
      <c r="H188" s="15"/>
      <c r="I188" s="2">
        <f>I189+I190</f>
        <v>480.6</v>
      </c>
      <c r="J188" s="2">
        <f>J189+J190</f>
        <v>480.6</v>
      </c>
      <c r="K188" s="66" t="s">
        <v>23</v>
      </c>
      <c r="L188" s="69" t="s">
        <v>159</v>
      </c>
      <c r="M188" s="69" t="s">
        <v>160</v>
      </c>
      <c r="N188" s="72">
        <v>68.67</v>
      </c>
      <c r="O188" s="75">
        <v>65.55</v>
      </c>
      <c r="P188" s="87" t="s">
        <v>361</v>
      </c>
    </row>
    <row r="189" spans="1:17" x14ac:dyDescent="0.25">
      <c r="A189" s="70"/>
      <c r="B189" s="65"/>
      <c r="C189" s="20" t="s">
        <v>49</v>
      </c>
      <c r="D189" s="15"/>
      <c r="E189" s="17"/>
      <c r="F189" s="17"/>
      <c r="G189" s="17"/>
      <c r="H189" s="15"/>
      <c r="I189" s="2">
        <v>480.6</v>
      </c>
      <c r="J189" s="2">
        <v>480.6</v>
      </c>
      <c r="K189" s="67"/>
      <c r="L189" s="70"/>
      <c r="M189" s="70"/>
      <c r="N189" s="73"/>
      <c r="O189" s="76"/>
      <c r="P189" s="88"/>
    </row>
    <row r="190" spans="1:17" x14ac:dyDescent="0.25">
      <c r="A190" s="70"/>
      <c r="B190" s="65"/>
      <c r="C190" s="20" t="s">
        <v>154</v>
      </c>
      <c r="D190" s="15"/>
      <c r="E190" s="17"/>
      <c r="F190" s="17"/>
      <c r="G190" s="17"/>
      <c r="H190" s="15"/>
      <c r="I190" s="2">
        <f>I191+I192</f>
        <v>0</v>
      </c>
      <c r="J190" s="2">
        <f>J191+J192</f>
        <v>0</v>
      </c>
      <c r="K190" s="67"/>
      <c r="L190" s="70"/>
      <c r="M190" s="70"/>
      <c r="N190" s="73"/>
      <c r="O190" s="76"/>
      <c r="P190" s="88"/>
    </row>
    <row r="191" spans="1:17" x14ac:dyDescent="0.25">
      <c r="A191" s="70"/>
      <c r="B191" s="65"/>
      <c r="C191" s="20" t="s">
        <v>20</v>
      </c>
      <c r="D191" s="15"/>
      <c r="E191" s="17"/>
      <c r="F191" s="17"/>
      <c r="G191" s="17"/>
      <c r="H191" s="15"/>
      <c r="I191" s="2">
        <v>0</v>
      </c>
      <c r="J191" s="2"/>
      <c r="K191" s="67"/>
      <c r="L191" s="70"/>
      <c r="M191" s="70"/>
      <c r="N191" s="73"/>
      <c r="O191" s="76"/>
      <c r="P191" s="88"/>
      <c r="Q191" s="10" t="s">
        <v>297</v>
      </c>
    </row>
    <row r="192" spans="1:17" x14ac:dyDescent="0.25">
      <c r="A192" s="71"/>
      <c r="B192" s="65"/>
      <c r="C192" s="20" t="s">
        <v>39</v>
      </c>
      <c r="D192" s="15"/>
      <c r="E192" s="17"/>
      <c r="F192" s="17"/>
      <c r="G192" s="17"/>
      <c r="H192" s="15"/>
      <c r="I192" s="2"/>
      <c r="J192" s="2"/>
      <c r="K192" s="68"/>
      <c r="L192" s="71"/>
      <c r="M192" s="71"/>
      <c r="N192" s="74"/>
      <c r="O192" s="77"/>
      <c r="P192" s="89"/>
    </row>
    <row r="193" spans="1:17" x14ac:dyDescent="0.25">
      <c r="A193" s="69" t="s">
        <v>93</v>
      </c>
      <c r="B193" s="65" t="s">
        <v>94</v>
      </c>
      <c r="C193" s="20" t="s">
        <v>19</v>
      </c>
      <c r="D193" s="15"/>
      <c r="E193" s="17"/>
      <c r="F193" s="17"/>
      <c r="G193" s="17"/>
      <c r="H193" s="15"/>
      <c r="I193" s="2">
        <f>I194+I195</f>
        <v>121.2</v>
      </c>
      <c r="J193" s="4">
        <f>J194+J195</f>
        <v>0</v>
      </c>
      <c r="K193" s="130" t="s">
        <v>23</v>
      </c>
      <c r="L193" s="133" t="s">
        <v>159</v>
      </c>
      <c r="M193" s="133" t="s">
        <v>160</v>
      </c>
      <c r="N193" s="105">
        <v>68.67</v>
      </c>
      <c r="O193" s="127">
        <v>65.55</v>
      </c>
      <c r="P193" s="87" t="s">
        <v>362</v>
      </c>
    </row>
    <row r="194" spans="1:17" x14ac:dyDescent="0.25">
      <c r="A194" s="70"/>
      <c r="B194" s="65"/>
      <c r="C194" s="20" t="s">
        <v>49</v>
      </c>
      <c r="D194" s="15">
        <v>915</v>
      </c>
      <c r="E194" s="17" t="s">
        <v>71</v>
      </c>
      <c r="F194" s="17" t="s">
        <v>72</v>
      </c>
      <c r="G194" s="17" t="s">
        <v>198</v>
      </c>
      <c r="H194" s="15">
        <v>300</v>
      </c>
      <c r="I194" s="2">
        <v>121.2</v>
      </c>
      <c r="J194" s="4"/>
      <c r="K194" s="131"/>
      <c r="L194" s="134"/>
      <c r="M194" s="134"/>
      <c r="N194" s="106"/>
      <c r="O194" s="128"/>
      <c r="P194" s="88"/>
    </row>
    <row r="195" spans="1:17" x14ac:dyDescent="0.25">
      <c r="A195" s="70"/>
      <c r="B195" s="65"/>
      <c r="C195" s="20" t="s">
        <v>154</v>
      </c>
      <c r="D195" s="15"/>
      <c r="E195" s="17"/>
      <c r="F195" s="17"/>
      <c r="G195" s="17"/>
      <c r="H195" s="15"/>
      <c r="I195" s="2">
        <f>I196+I197</f>
        <v>0</v>
      </c>
      <c r="J195" s="4">
        <f>J196+J197</f>
        <v>0</v>
      </c>
      <c r="K195" s="131"/>
      <c r="L195" s="134"/>
      <c r="M195" s="134"/>
      <c r="N195" s="106"/>
      <c r="O195" s="128"/>
      <c r="P195" s="88"/>
    </row>
    <row r="196" spans="1:17" x14ac:dyDescent="0.25">
      <c r="A196" s="70"/>
      <c r="B196" s="65"/>
      <c r="C196" s="20" t="s">
        <v>20</v>
      </c>
      <c r="D196" s="15"/>
      <c r="E196" s="17"/>
      <c r="F196" s="17"/>
      <c r="G196" s="17"/>
      <c r="H196" s="15"/>
      <c r="I196" s="2"/>
      <c r="J196" s="4"/>
      <c r="K196" s="131"/>
      <c r="L196" s="134"/>
      <c r="M196" s="134"/>
      <c r="N196" s="106"/>
      <c r="O196" s="128"/>
      <c r="P196" s="88"/>
    </row>
    <row r="197" spans="1:17" x14ac:dyDescent="0.25">
      <c r="A197" s="71"/>
      <c r="B197" s="65"/>
      <c r="C197" s="20" t="s">
        <v>39</v>
      </c>
      <c r="D197" s="15"/>
      <c r="E197" s="17"/>
      <c r="F197" s="17"/>
      <c r="G197" s="17"/>
      <c r="H197" s="15"/>
      <c r="I197" s="2"/>
      <c r="J197" s="4"/>
      <c r="K197" s="132"/>
      <c r="L197" s="135"/>
      <c r="M197" s="135"/>
      <c r="N197" s="107"/>
      <c r="O197" s="129"/>
      <c r="P197" s="89"/>
    </row>
    <row r="198" spans="1:17" x14ac:dyDescent="0.25">
      <c r="A198" s="69" t="s">
        <v>96</v>
      </c>
      <c r="B198" s="65" t="s">
        <v>95</v>
      </c>
      <c r="C198" s="25" t="s">
        <v>19</v>
      </c>
      <c r="D198" s="27"/>
      <c r="E198" s="28"/>
      <c r="F198" s="28"/>
      <c r="G198" s="28"/>
      <c r="H198" s="27"/>
      <c r="I198" s="2">
        <f>I199+I200</f>
        <v>221550.7</v>
      </c>
      <c r="J198" s="2">
        <f>J199+J200</f>
        <v>221550.7</v>
      </c>
      <c r="K198" s="66" t="s">
        <v>23</v>
      </c>
      <c r="L198" s="69" t="s">
        <v>159</v>
      </c>
      <c r="M198" s="69" t="s">
        <v>160</v>
      </c>
      <c r="N198" s="72">
        <v>68.67</v>
      </c>
      <c r="O198" s="75">
        <v>65.55</v>
      </c>
      <c r="P198" s="87" t="s">
        <v>363</v>
      </c>
    </row>
    <row r="199" spans="1:17" x14ac:dyDescent="0.25">
      <c r="A199" s="70"/>
      <c r="B199" s="65"/>
      <c r="C199" s="20" t="s">
        <v>49</v>
      </c>
      <c r="D199" s="15">
        <v>914</v>
      </c>
      <c r="E199" s="17" t="s">
        <v>71</v>
      </c>
      <c r="F199" s="17" t="s">
        <v>72</v>
      </c>
      <c r="G199" s="17" t="s">
        <v>199</v>
      </c>
      <c r="H199" s="15">
        <v>300</v>
      </c>
      <c r="I199" s="2">
        <v>221550.7</v>
      </c>
      <c r="J199" s="2">
        <v>221550.7</v>
      </c>
      <c r="K199" s="67"/>
      <c r="L199" s="70"/>
      <c r="M199" s="70"/>
      <c r="N199" s="73"/>
      <c r="O199" s="76"/>
      <c r="P199" s="88"/>
    </row>
    <row r="200" spans="1:17" x14ac:dyDescent="0.25">
      <c r="A200" s="70"/>
      <c r="B200" s="65"/>
      <c r="C200" s="25" t="s">
        <v>154</v>
      </c>
      <c r="D200" s="27"/>
      <c r="E200" s="28"/>
      <c r="F200" s="28"/>
      <c r="G200" s="28"/>
      <c r="H200" s="27"/>
      <c r="I200" s="3">
        <f>I201+I202</f>
        <v>0</v>
      </c>
      <c r="J200" s="3">
        <f>J201+J202</f>
        <v>0</v>
      </c>
      <c r="K200" s="67"/>
      <c r="L200" s="70"/>
      <c r="M200" s="70"/>
      <c r="N200" s="73"/>
      <c r="O200" s="76"/>
      <c r="P200" s="88"/>
    </row>
    <row r="201" spans="1:17" x14ac:dyDescent="0.25">
      <c r="A201" s="70"/>
      <c r="B201" s="65"/>
      <c r="C201" s="20" t="s">
        <v>20</v>
      </c>
      <c r="D201" s="15"/>
      <c r="E201" s="17"/>
      <c r="F201" s="17"/>
      <c r="G201" s="17"/>
      <c r="H201" s="15"/>
      <c r="I201" s="2"/>
      <c r="J201" s="2"/>
      <c r="K201" s="67"/>
      <c r="L201" s="70"/>
      <c r="M201" s="70"/>
      <c r="N201" s="73"/>
      <c r="O201" s="76"/>
      <c r="P201" s="88"/>
    </row>
    <row r="202" spans="1:17" x14ac:dyDescent="0.25">
      <c r="A202" s="71"/>
      <c r="B202" s="65"/>
      <c r="C202" s="20" t="s">
        <v>39</v>
      </c>
      <c r="D202" s="15"/>
      <c r="E202" s="17"/>
      <c r="F202" s="17"/>
      <c r="G202" s="17"/>
      <c r="H202" s="15"/>
      <c r="I202" s="2"/>
      <c r="J202" s="2"/>
      <c r="K202" s="68"/>
      <c r="L202" s="71"/>
      <c r="M202" s="71"/>
      <c r="N202" s="74"/>
      <c r="O202" s="77"/>
      <c r="P202" s="89"/>
    </row>
    <row r="203" spans="1:17" x14ac:dyDescent="0.25">
      <c r="A203" s="69" t="s">
        <v>98</v>
      </c>
      <c r="B203" s="65" t="s">
        <v>97</v>
      </c>
      <c r="C203" s="20" t="s">
        <v>19</v>
      </c>
      <c r="D203" s="15">
        <v>914</v>
      </c>
      <c r="E203" s="17" t="s">
        <v>21</v>
      </c>
      <c r="F203" s="17" t="s">
        <v>21</v>
      </c>
      <c r="G203" s="33" t="s">
        <v>192</v>
      </c>
      <c r="H203" s="34">
        <v>200</v>
      </c>
      <c r="I203" s="4">
        <f>I204+I205</f>
        <v>6916.77</v>
      </c>
      <c r="J203" s="4">
        <f>J204+J205</f>
        <v>6916.768</v>
      </c>
      <c r="K203" s="130" t="s">
        <v>23</v>
      </c>
      <c r="L203" s="133" t="s">
        <v>159</v>
      </c>
      <c r="M203" s="133" t="s">
        <v>160</v>
      </c>
      <c r="N203" s="105">
        <v>68.67</v>
      </c>
      <c r="O203" s="127">
        <v>65.55</v>
      </c>
      <c r="P203" s="87" t="s">
        <v>364</v>
      </c>
    </row>
    <row r="204" spans="1:17" x14ac:dyDescent="0.25">
      <c r="A204" s="70"/>
      <c r="B204" s="65"/>
      <c r="C204" s="20" t="s">
        <v>49</v>
      </c>
      <c r="D204" s="15"/>
      <c r="E204" s="17"/>
      <c r="F204" s="17"/>
      <c r="G204" s="33"/>
      <c r="H204" s="34"/>
      <c r="I204" s="4">
        <v>6847.6</v>
      </c>
      <c r="J204" s="4">
        <v>6847.6</v>
      </c>
      <c r="K204" s="131"/>
      <c r="L204" s="134"/>
      <c r="M204" s="134"/>
      <c r="N204" s="106"/>
      <c r="O204" s="128"/>
      <c r="P204" s="88"/>
    </row>
    <row r="205" spans="1:17" x14ac:dyDescent="0.25">
      <c r="A205" s="70"/>
      <c r="B205" s="65"/>
      <c r="C205" s="20" t="s">
        <v>154</v>
      </c>
      <c r="D205" s="15"/>
      <c r="E205" s="17"/>
      <c r="F205" s="17"/>
      <c r="G205" s="33"/>
      <c r="H205" s="34"/>
      <c r="I205" s="4">
        <f>I206+I207</f>
        <v>69.17</v>
      </c>
      <c r="J205" s="4">
        <f>J206+J207</f>
        <v>69.168000000000006</v>
      </c>
      <c r="K205" s="131"/>
      <c r="L205" s="134"/>
      <c r="M205" s="134"/>
      <c r="N205" s="106"/>
      <c r="O205" s="128"/>
      <c r="P205" s="88"/>
      <c r="Q205" s="10" t="s">
        <v>297</v>
      </c>
    </row>
    <row r="206" spans="1:17" x14ac:dyDescent="0.25">
      <c r="A206" s="70"/>
      <c r="B206" s="65"/>
      <c r="C206" s="20" t="s">
        <v>20</v>
      </c>
      <c r="D206" s="15">
        <v>914</v>
      </c>
      <c r="E206" s="17" t="s">
        <v>21</v>
      </c>
      <c r="F206" s="17" t="s">
        <v>21</v>
      </c>
      <c r="G206" s="33" t="s">
        <v>192</v>
      </c>
      <c r="H206" s="34">
        <v>200</v>
      </c>
      <c r="I206" s="4">
        <v>69.17</v>
      </c>
      <c r="J206" s="4">
        <v>69.168000000000006</v>
      </c>
      <c r="K206" s="131"/>
      <c r="L206" s="134"/>
      <c r="M206" s="134"/>
      <c r="N206" s="106"/>
      <c r="O206" s="128"/>
      <c r="P206" s="88"/>
    </row>
    <row r="207" spans="1:17" x14ac:dyDescent="0.25">
      <c r="A207" s="71"/>
      <c r="B207" s="65"/>
      <c r="C207" s="20" t="s">
        <v>39</v>
      </c>
      <c r="D207" s="15"/>
      <c r="E207" s="17"/>
      <c r="F207" s="17"/>
      <c r="G207" s="35"/>
      <c r="H207" s="36"/>
      <c r="I207" s="5"/>
      <c r="J207" s="4"/>
      <c r="K207" s="132"/>
      <c r="L207" s="135"/>
      <c r="M207" s="135"/>
      <c r="N207" s="107"/>
      <c r="O207" s="129"/>
      <c r="P207" s="89"/>
    </row>
    <row r="208" spans="1:17" x14ac:dyDescent="0.25">
      <c r="A208" s="69" t="s">
        <v>99</v>
      </c>
      <c r="B208" s="65" t="s">
        <v>100</v>
      </c>
      <c r="C208" s="20" t="s">
        <v>19</v>
      </c>
      <c r="D208" s="15">
        <v>914</v>
      </c>
      <c r="E208" s="17" t="s">
        <v>21</v>
      </c>
      <c r="F208" s="17" t="s">
        <v>21</v>
      </c>
      <c r="G208" s="17" t="s">
        <v>201</v>
      </c>
      <c r="H208" s="15">
        <v>200</v>
      </c>
      <c r="I208" s="2">
        <f>I209+I210</f>
        <v>11195.252999999999</v>
      </c>
      <c r="J208" s="4">
        <f>J209+J210</f>
        <v>11193.931980000001</v>
      </c>
      <c r="K208" s="130" t="s">
        <v>23</v>
      </c>
      <c r="L208" s="133" t="s">
        <v>159</v>
      </c>
      <c r="M208" s="133" t="s">
        <v>160</v>
      </c>
      <c r="N208" s="105">
        <v>68.67</v>
      </c>
      <c r="O208" s="127">
        <v>65.55</v>
      </c>
      <c r="P208" s="87" t="s">
        <v>365</v>
      </c>
    </row>
    <row r="209" spans="1:17" x14ac:dyDescent="0.25">
      <c r="A209" s="70"/>
      <c r="B209" s="65"/>
      <c r="C209" s="20" t="s">
        <v>49</v>
      </c>
      <c r="D209" s="15"/>
      <c r="E209" s="17"/>
      <c r="F209" s="17"/>
      <c r="G209" s="17"/>
      <c r="H209" s="15"/>
      <c r="I209" s="2">
        <v>11083.3</v>
      </c>
      <c r="J209" s="4">
        <v>11081.992190000001</v>
      </c>
      <c r="K209" s="131"/>
      <c r="L209" s="134"/>
      <c r="M209" s="134"/>
      <c r="N209" s="106"/>
      <c r="O209" s="128"/>
      <c r="P209" s="88"/>
    </row>
    <row r="210" spans="1:17" x14ac:dyDescent="0.25">
      <c r="A210" s="70"/>
      <c r="B210" s="65"/>
      <c r="C210" s="20" t="s">
        <v>154</v>
      </c>
      <c r="D210" s="15"/>
      <c r="E210" s="17"/>
      <c r="F210" s="17"/>
      <c r="G210" s="17"/>
      <c r="H210" s="15"/>
      <c r="I210" s="2">
        <f>I211+I212</f>
        <v>111.953</v>
      </c>
      <c r="J210" s="4">
        <f>J211+J212</f>
        <v>111.93979</v>
      </c>
      <c r="K210" s="131"/>
      <c r="L210" s="134"/>
      <c r="M210" s="134"/>
      <c r="N210" s="106"/>
      <c r="O210" s="128"/>
      <c r="P210" s="88"/>
    </row>
    <row r="211" spans="1:17" x14ac:dyDescent="0.25">
      <c r="A211" s="70"/>
      <c r="B211" s="65"/>
      <c r="C211" s="20" t="s">
        <v>20</v>
      </c>
      <c r="D211" s="15"/>
      <c r="E211" s="17"/>
      <c r="F211" s="17"/>
      <c r="G211" s="17"/>
      <c r="H211" s="15"/>
      <c r="I211" s="2">
        <v>111.953</v>
      </c>
      <c r="J211" s="4">
        <v>111.93979</v>
      </c>
      <c r="K211" s="131"/>
      <c r="L211" s="134"/>
      <c r="M211" s="134"/>
      <c r="N211" s="106"/>
      <c r="O211" s="128"/>
      <c r="P211" s="88"/>
    </row>
    <row r="212" spans="1:17" x14ac:dyDescent="0.25">
      <c r="A212" s="71"/>
      <c r="B212" s="65"/>
      <c r="C212" s="20" t="s">
        <v>39</v>
      </c>
      <c r="D212" s="15"/>
      <c r="E212" s="17"/>
      <c r="F212" s="17"/>
      <c r="G212" s="17"/>
      <c r="H212" s="15"/>
      <c r="I212" s="2"/>
      <c r="J212" s="4"/>
      <c r="K212" s="132"/>
      <c r="L212" s="135"/>
      <c r="M212" s="135"/>
      <c r="N212" s="107"/>
      <c r="O212" s="129"/>
      <c r="P212" s="89"/>
    </row>
    <row r="213" spans="1:17" x14ac:dyDescent="0.25">
      <c r="A213" s="69" t="s">
        <v>102</v>
      </c>
      <c r="B213" s="65" t="s">
        <v>101</v>
      </c>
      <c r="C213" s="20" t="s">
        <v>19</v>
      </c>
      <c r="D213" s="15"/>
      <c r="E213" s="17"/>
      <c r="F213" s="17"/>
      <c r="G213" s="17"/>
      <c r="H213" s="15"/>
      <c r="I213" s="2">
        <f>I214+I215</f>
        <v>18304.039000000001</v>
      </c>
      <c r="J213" s="2">
        <f>J214+J215</f>
        <v>18294.372000000003</v>
      </c>
      <c r="K213" s="66" t="s">
        <v>23</v>
      </c>
      <c r="L213" s="69" t="s">
        <v>172</v>
      </c>
      <c r="M213" s="69" t="s">
        <v>171</v>
      </c>
      <c r="N213" s="72" t="s">
        <v>248</v>
      </c>
      <c r="O213" s="75" t="s">
        <v>315</v>
      </c>
      <c r="P213" s="87" t="s">
        <v>366</v>
      </c>
    </row>
    <row r="214" spans="1:17" x14ac:dyDescent="0.25">
      <c r="A214" s="70"/>
      <c r="B214" s="65"/>
      <c r="C214" s="20" t="s">
        <v>49</v>
      </c>
      <c r="D214" s="15">
        <v>914</v>
      </c>
      <c r="E214" s="17" t="s">
        <v>21</v>
      </c>
      <c r="F214" s="17" t="s">
        <v>202</v>
      </c>
      <c r="G214" s="17" t="s">
        <v>203</v>
      </c>
      <c r="H214" s="15">
        <v>600</v>
      </c>
      <c r="I214" s="2">
        <v>18121</v>
      </c>
      <c r="J214" s="2">
        <v>18111.429670000001</v>
      </c>
      <c r="K214" s="67"/>
      <c r="L214" s="70"/>
      <c r="M214" s="70"/>
      <c r="N214" s="73"/>
      <c r="O214" s="76"/>
      <c r="P214" s="88"/>
    </row>
    <row r="215" spans="1:17" x14ac:dyDescent="0.25">
      <c r="A215" s="70"/>
      <c r="B215" s="65"/>
      <c r="C215" s="20" t="s">
        <v>154</v>
      </c>
      <c r="D215" s="15"/>
      <c r="E215" s="17"/>
      <c r="F215" s="17"/>
      <c r="G215" s="17" t="s">
        <v>269</v>
      </c>
      <c r="H215" s="15"/>
      <c r="I215" s="2">
        <f>I216+I217</f>
        <v>183.03899999999999</v>
      </c>
      <c r="J215" s="2">
        <f>J216+J217</f>
        <v>182.94233</v>
      </c>
      <c r="K215" s="67"/>
      <c r="L215" s="70"/>
      <c r="M215" s="70"/>
      <c r="N215" s="73"/>
      <c r="O215" s="76"/>
      <c r="P215" s="88"/>
    </row>
    <row r="216" spans="1:17" x14ac:dyDescent="0.25">
      <c r="A216" s="70"/>
      <c r="B216" s="65"/>
      <c r="C216" s="20" t="s">
        <v>20</v>
      </c>
      <c r="D216" s="15">
        <v>914</v>
      </c>
      <c r="E216" s="17" t="s">
        <v>21</v>
      </c>
      <c r="F216" s="17" t="s">
        <v>202</v>
      </c>
      <c r="G216" s="17" t="s">
        <v>203</v>
      </c>
      <c r="H216" s="15">
        <v>200</v>
      </c>
      <c r="I216" s="2">
        <v>183.03899999999999</v>
      </c>
      <c r="J216" s="2">
        <v>182.94233</v>
      </c>
      <c r="K216" s="67"/>
      <c r="L216" s="70"/>
      <c r="M216" s="70"/>
      <c r="N216" s="73"/>
      <c r="O216" s="76"/>
      <c r="P216" s="88"/>
    </row>
    <row r="217" spans="1:17" x14ac:dyDescent="0.25">
      <c r="A217" s="71"/>
      <c r="B217" s="65"/>
      <c r="C217" s="20" t="s">
        <v>39</v>
      </c>
      <c r="D217" s="15"/>
      <c r="E217" s="17"/>
      <c r="F217" s="17"/>
      <c r="G217" s="17"/>
      <c r="H217" s="15"/>
      <c r="I217" s="2"/>
      <c r="J217" s="2"/>
      <c r="K217" s="68"/>
      <c r="L217" s="71"/>
      <c r="M217" s="71"/>
      <c r="N217" s="74"/>
      <c r="O217" s="77"/>
      <c r="P217" s="89"/>
    </row>
    <row r="218" spans="1:17" x14ac:dyDescent="0.25">
      <c r="A218" s="69" t="s">
        <v>104</v>
      </c>
      <c r="B218" s="65" t="s">
        <v>103</v>
      </c>
      <c r="C218" s="20" t="s">
        <v>19</v>
      </c>
      <c r="D218" s="15">
        <v>914</v>
      </c>
      <c r="E218" s="17" t="s">
        <v>21</v>
      </c>
      <c r="F218" s="17" t="s">
        <v>22</v>
      </c>
      <c r="G218" s="17" t="s">
        <v>204</v>
      </c>
      <c r="H218" s="15">
        <v>600</v>
      </c>
      <c r="I218" s="2">
        <f>I219+I220</f>
        <v>1534.3</v>
      </c>
      <c r="J218" s="2">
        <f>J219+J220</f>
        <v>1534.3</v>
      </c>
      <c r="K218" s="66" t="s">
        <v>23</v>
      </c>
      <c r="L218" s="69" t="s">
        <v>159</v>
      </c>
      <c r="M218" s="69" t="s">
        <v>160</v>
      </c>
      <c r="N218" s="72">
        <v>68.67</v>
      </c>
      <c r="O218" s="75">
        <v>65.55</v>
      </c>
      <c r="P218" s="87" t="s">
        <v>367</v>
      </c>
    </row>
    <row r="219" spans="1:17" x14ac:dyDescent="0.25">
      <c r="A219" s="70"/>
      <c r="B219" s="65"/>
      <c r="C219" s="20" t="s">
        <v>49</v>
      </c>
      <c r="D219" s="15"/>
      <c r="E219" s="17"/>
      <c r="F219" s="17"/>
      <c r="G219" s="17"/>
      <c r="H219" s="15"/>
      <c r="I219" s="2">
        <v>289.3</v>
      </c>
      <c r="J219" s="2">
        <v>289.3</v>
      </c>
      <c r="K219" s="67"/>
      <c r="L219" s="70"/>
      <c r="M219" s="70"/>
      <c r="N219" s="73"/>
      <c r="O219" s="76"/>
      <c r="P219" s="88"/>
    </row>
    <row r="220" spans="1:17" x14ac:dyDescent="0.25">
      <c r="A220" s="70"/>
      <c r="B220" s="65"/>
      <c r="C220" s="20" t="s">
        <v>154</v>
      </c>
      <c r="D220" s="15"/>
      <c r="E220" s="17"/>
      <c r="F220" s="17"/>
      <c r="G220" s="17"/>
      <c r="H220" s="15"/>
      <c r="I220" s="2">
        <f>I221+I222</f>
        <v>1245</v>
      </c>
      <c r="J220" s="2">
        <f>J221+J222</f>
        <v>1245</v>
      </c>
      <c r="K220" s="67"/>
      <c r="L220" s="70"/>
      <c r="M220" s="70"/>
      <c r="N220" s="73"/>
      <c r="O220" s="76"/>
      <c r="P220" s="88"/>
      <c r="Q220" s="10" t="s">
        <v>297</v>
      </c>
    </row>
    <row r="221" spans="1:17" x14ac:dyDescent="0.25">
      <c r="A221" s="70"/>
      <c r="B221" s="65"/>
      <c r="C221" s="20" t="s">
        <v>20</v>
      </c>
      <c r="D221" s="15"/>
      <c r="E221" s="17"/>
      <c r="F221" s="17"/>
      <c r="G221" s="17"/>
      <c r="H221" s="15"/>
      <c r="I221" s="2">
        <v>1245</v>
      </c>
      <c r="J221" s="2">
        <v>1245</v>
      </c>
      <c r="K221" s="67"/>
      <c r="L221" s="70"/>
      <c r="M221" s="70"/>
      <c r="N221" s="73"/>
      <c r="O221" s="76"/>
      <c r="P221" s="88"/>
    </row>
    <row r="222" spans="1:17" x14ac:dyDescent="0.25">
      <c r="A222" s="71"/>
      <c r="B222" s="65"/>
      <c r="C222" s="20" t="s">
        <v>39</v>
      </c>
      <c r="D222" s="15"/>
      <c r="E222" s="17"/>
      <c r="F222" s="17"/>
      <c r="G222" s="17"/>
      <c r="H222" s="15"/>
      <c r="I222" s="2"/>
      <c r="J222" s="2"/>
      <c r="K222" s="68"/>
      <c r="L222" s="71"/>
      <c r="M222" s="71"/>
      <c r="N222" s="74"/>
      <c r="O222" s="77"/>
      <c r="P222" s="89"/>
    </row>
    <row r="223" spans="1:17" x14ac:dyDescent="0.25">
      <c r="A223" s="69" t="s">
        <v>106</v>
      </c>
      <c r="B223" s="65" t="s">
        <v>105</v>
      </c>
      <c r="C223" s="20" t="s">
        <v>19</v>
      </c>
      <c r="D223" s="15"/>
      <c r="E223" s="17"/>
      <c r="F223" s="17"/>
      <c r="G223" s="17"/>
      <c r="H223" s="15"/>
      <c r="I223" s="2">
        <f>I224+I225</f>
        <v>17243.599999999999</v>
      </c>
      <c r="J223" s="2">
        <f>J224+J225</f>
        <v>16890.928800000002</v>
      </c>
      <c r="K223" s="66" t="s">
        <v>23</v>
      </c>
      <c r="L223" s="69" t="s">
        <v>159</v>
      </c>
      <c r="M223" s="69" t="s">
        <v>160</v>
      </c>
      <c r="N223" s="72">
        <v>68.67</v>
      </c>
      <c r="O223" s="75">
        <v>65.55</v>
      </c>
      <c r="P223" s="87" t="s">
        <v>368</v>
      </c>
    </row>
    <row r="224" spans="1:17" x14ac:dyDescent="0.25">
      <c r="A224" s="70"/>
      <c r="B224" s="65"/>
      <c r="C224" s="20" t="s">
        <v>49</v>
      </c>
      <c r="D224" s="15"/>
      <c r="E224" s="17"/>
      <c r="F224" s="17"/>
      <c r="G224" s="17"/>
      <c r="H224" s="15"/>
      <c r="I224" s="2"/>
      <c r="J224" s="2"/>
      <c r="K224" s="67"/>
      <c r="L224" s="70"/>
      <c r="M224" s="70"/>
      <c r="N224" s="73"/>
      <c r="O224" s="76"/>
      <c r="P224" s="88"/>
    </row>
    <row r="225" spans="1:19" x14ac:dyDescent="0.25">
      <c r="A225" s="70"/>
      <c r="B225" s="65"/>
      <c r="C225" s="20" t="s">
        <v>154</v>
      </c>
      <c r="D225" s="15"/>
      <c r="E225" s="17"/>
      <c r="F225" s="17"/>
      <c r="G225" s="17"/>
      <c r="H225" s="15"/>
      <c r="I225" s="2">
        <f>I226+I227</f>
        <v>17243.599999999999</v>
      </c>
      <c r="J225" s="2">
        <f>J226+J227</f>
        <v>16890.928800000002</v>
      </c>
      <c r="K225" s="67"/>
      <c r="L225" s="70"/>
      <c r="M225" s="70"/>
      <c r="N225" s="73"/>
      <c r="O225" s="76"/>
      <c r="P225" s="88"/>
    </row>
    <row r="226" spans="1:19" x14ac:dyDescent="0.25">
      <c r="A226" s="70"/>
      <c r="B226" s="65"/>
      <c r="C226" s="20" t="s">
        <v>20</v>
      </c>
      <c r="D226" s="15">
        <v>914</v>
      </c>
      <c r="E226" s="17" t="s">
        <v>21</v>
      </c>
      <c r="F226" s="17" t="s">
        <v>21</v>
      </c>
      <c r="G226" s="17" t="s">
        <v>205</v>
      </c>
      <c r="H226" s="15">
        <v>200</v>
      </c>
      <c r="I226" s="2">
        <v>17243.599999999999</v>
      </c>
      <c r="J226" s="2">
        <v>16890.928800000002</v>
      </c>
      <c r="K226" s="67"/>
      <c r="L226" s="70"/>
      <c r="M226" s="70"/>
      <c r="N226" s="73"/>
      <c r="O226" s="76"/>
      <c r="P226" s="88"/>
    </row>
    <row r="227" spans="1:19" x14ac:dyDescent="0.25">
      <c r="A227" s="71"/>
      <c r="B227" s="65"/>
      <c r="C227" s="20" t="s">
        <v>39</v>
      </c>
      <c r="D227" s="15"/>
      <c r="E227" s="17"/>
      <c r="F227" s="17"/>
      <c r="G227" s="17"/>
      <c r="H227" s="15"/>
      <c r="I227" s="2"/>
      <c r="J227" s="2"/>
      <c r="K227" s="68"/>
      <c r="L227" s="71"/>
      <c r="M227" s="71"/>
      <c r="N227" s="74"/>
      <c r="O227" s="77"/>
      <c r="P227" s="89"/>
    </row>
    <row r="228" spans="1:19" x14ac:dyDescent="0.25">
      <c r="A228" s="69" t="s">
        <v>108</v>
      </c>
      <c r="B228" s="65" t="s">
        <v>107</v>
      </c>
      <c r="C228" s="25" t="s">
        <v>19</v>
      </c>
      <c r="D228" s="15">
        <v>914</v>
      </c>
      <c r="E228" s="17"/>
      <c r="F228" s="17"/>
      <c r="G228" s="17" t="s">
        <v>207</v>
      </c>
      <c r="H228" s="27"/>
      <c r="I228" s="2">
        <f>I229+I230</f>
        <v>204996.4</v>
      </c>
      <c r="J228" s="2">
        <f>J229+J230</f>
        <v>204996.4</v>
      </c>
      <c r="K228" s="66" t="s">
        <v>23</v>
      </c>
      <c r="L228" s="69" t="s">
        <v>321</v>
      </c>
      <c r="M228" s="69"/>
      <c r="N228" s="150"/>
      <c r="O228" s="72"/>
      <c r="P228" s="124"/>
    </row>
    <row r="229" spans="1:19" x14ac:dyDescent="0.25">
      <c r="A229" s="70"/>
      <c r="B229" s="65"/>
      <c r="C229" s="20" t="s">
        <v>49</v>
      </c>
      <c r="D229" s="15"/>
      <c r="E229" s="17"/>
      <c r="F229" s="17"/>
      <c r="G229" s="17"/>
      <c r="H229" s="15"/>
      <c r="I229" s="2">
        <f>I234</f>
        <v>202946.4</v>
      </c>
      <c r="J229" s="2">
        <f>J234</f>
        <v>202946.4</v>
      </c>
      <c r="K229" s="67"/>
      <c r="L229" s="70"/>
      <c r="M229" s="70"/>
      <c r="N229" s="151"/>
      <c r="O229" s="73"/>
      <c r="P229" s="125"/>
    </row>
    <row r="230" spans="1:19" x14ac:dyDescent="0.25">
      <c r="A230" s="70"/>
      <c r="B230" s="65"/>
      <c r="C230" s="25" t="s">
        <v>154</v>
      </c>
      <c r="D230" s="27"/>
      <c r="E230" s="28"/>
      <c r="F230" s="28"/>
      <c r="G230" s="28"/>
      <c r="H230" s="27"/>
      <c r="I230" s="2">
        <f>I231+I232</f>
        <v>2050</v>
      </c>
      <c r="J230" s="2">
        <f>J231+J232</f>
        <v>2050</v>
      </c>
      <c r="K230" s="67"/>
      <c r="L230" s="70"/>
      <c r="M230" s="70"/>
      <c r="N230" s="151"/>
      <c r="O230" s="73"/>
      <c r="P230" s="125"/>
    </row>
    <row r="231" spans="1:19" x14ac:dyDescent="0.25">
      <c r="A231" s="70"/>
      <c r="B231" s="65"/>
      <c r="C231" s="20" t="s">
        <v>20</v>
      </c>
      <c r="D231" s="15"/>
      <c r="E231" s="17"/>
      <c r="F231" s="17"/>
      <c r="G231" s="17"/>
      <c r="H231" s="15"/>
      <c r="I231" s="2">
        <f>I236</f>
        <v>2050</v>
      </c>
      <c r="J231" s="2">
        <f>J236</f>
        <v>2050</v>
      </c>
      <c r="K231" s="67"/>
      <c r="L231" s="70"/>
      <c r="M231" s="70"/>
      <c r="N231" s="151"/>
      <c r="O231" s="73"/>
      <c r="P231" s="125"/>
    </row>
    <row r="232" spans="1:19" x14ac:dyDescent="0.25">
      <c r="A232" s="71"/>
      <c r="B232" s="65"/>
      <c r="C232" s="20" t="s">
        <v>39</v>
      </c>
      <c r="D232" s="15"/>
      <c r="E232" s="17"/>
      <c r="F232" s="17"/>
      <c r="G232" s="17"/>
      <c r="H232" s="15"/>
      <c r="I232" s="2">
        <f>I237</f>
        <v>0</v>
      </c>
      <c r="J232" s="2">
        <f>J237</f>
        <v>0</v>
      </c>
      <c r="K232" s="68"/>
      <c r="L232" s="71"/>
      <c r="M232" s="71"/>
      <c r="N232" s="152"/>
      <c r="O232" s="74"/>
      <c r="P232" s="126"/>
    </row>
    <row r="233" spans="1:19" ht="15" customHeight="1" x14ac:dyDescent="0.25">
      <c r="A233" s="69" t="s">
        <v>109</v>
      </c>
      <c r="B233" s="65" t="s">
        <v>110</v>
      </c>
      <c r="C233" s="20" t="s">
        <v>19</v>
      </c>
      <c r="D233" s="15">
        <v>914</v>
      </c>
      <c r="E233" s="17" t="s">
        <v>21</v>
      </c>
      <c r="F233" s="17" t="s">
        <v>53</v>
      </c>
      <c r="G233" s="17" t="s">
        <v>206</v>
      </c>
      <c r="H233" s="15">
        <v>600</v>
      </c>
      <c r="I233" s="2">
        <f>I234+I235</f>
        <v>204996.4</v>
      </c>
      <c r="J233" s="2">
        <f>J234+J235</f>
        <v>204996.4</v>
      </c>
      <c r="K233" s="66" t="s">
        <v>23</v>
      </c>
      <c r="L233" s="69" t="s">
        <v>249</v>
      </c>
      <c r="M233" s="69" t="s">
        <v>322</v>
      </c>
      <c r="N233" s="150" t="s">
        <v>323</v>
      </c>
      <c r="O233" s="75" t="s">
        <v>324</v>
      </c>
      <c r="P233" s="87" t="s">
        <v>369</v>
      </c>
    </row>
    <row r="234" spans="1:19" x14ac:dyDescent="0.25">
      <c r="A234" s="70"/>
      <c r="B234" s="65"/>
      <c r="C234" s="20" t="s">
        <v>49</v>
      </c>
      <c r="D234" s="15"/>
      <c r="E234" s="17"/>
      <c r="F234" s="17"/>
      <c r="G234" s="17"/>
      <c r="H234" s="15"/>
      <c r="I234" s="2">
        <v>202946.4</v>
      </c>
      <c r="J234" s="2">
        <v>202946.4</v>
      </c>
      <c r="K234" s="67"/>
      <c r="L234" s="70"/>
      <c r="M234" s="70"/>
      <c r="N234" s="151"/>
      <c r="O234" s="76"/>
      <c r="P234" s="88"/>
    </row>
    <row r="235" spans="1:19" x14ac:dyDescent="0.25">
      <c r="A235" s="70"/>
      <c r="B235" s="65"/>
      <c r="C235" s="25" t="s">
        <v>154</v>
      </c>
      <c r="D235" s="27"/>
      <c r="E235" s="28"/>
      <c r="F235" s="28"/>
      <c r="G235" s="28"/>
      <c r="H235" s="27"/>
      <c r="I235" s="2">
        <f>I236+I237</f>
        <v>2050</v>
      </c>
      <c r="J235" s="2">
        <f>J236+J237</f>
        <v>2050</v>
      </c>
      <c r="K235" s="67"/>
      <c r="L235" s="70"/>
      <c r="M235" s="70"/>
      <c r="N235" s="151"/>
      <c r="O235" s="76"/>
      <c r="P235" s="88"/>
      <c r="Q235" s="186" t="s">
        <v>297</v>
      </c>
      <c r="R235" s="187"/>
      <c r="S235" s="187"/>
    </row>
    <row r="236" spans="1:19" x14ac:dyDescent="0.25">
      <c r="A236" s="70"/>
      <c r="B236" s="65"/>
      <c r="C236" s="20" t="s">
        <v>20</v>
      </c>
      <c r="D236" s="15"/>
      <c r="E236" s="17"/>
      <c r="F236" s="17"/>
      <c r="G236" s="17"/>
      <c r="H236" s="15"/>
      <c r="I236" s="2">
        <v>2050</v>
      </c>
      <c r="J236" s="2">
        <v>2050</v>
      </c>
      <c r="K236" s="67"/>
      <c r="L236" s="70"/>
      <c r="M236" s="70"/>
      <c r="N236" s="151"/>
      <c r="O236" s="76"/>
      <c r="P236" s="88"/>
    </row>
    <row r="237" spans="1:19" x14ac:dyDescent="0.25">
      <c r="A237" s="71"/>
      <c r="B237" s="65"/>
      <c r="C237" s="20" t="s">
        <v>39</v>
      </c>
      <c r="D237" s="15"/>
      <c r="E237" s="17"/>
      <c r="F237" s="17"/>
      <c r="G237" s="17"/>
      <c r="H237" s="15"/>
      <c r="I237" s="2"/>
      <c r="J237" s="2"/>
      <c r="K237" s="68"/>
      <c r="L237" s="71"/>
      <c r="M237" s="71"/>
      <c r="N237" s="152"/>
      <c r="O237" s="77"/>
      <c r="P237" s="89"/>
    </row>
    <row r="238" spans="1:19" x14ac:dyDescent="0.25">
      <c r="A238" s="69" t="s">
        <v>112</v>
      </c>
      <c r="B238" s="65" t="s">
        <v>111</v>
      </c>
      <c r="C238" s="20" t="s">
        <v>19</v>
      </c>
      <c r="D238" s="15">
        <v>914</v>
      </c>
      <c r="E238" s="17"/>
      <c r="F238" s="17"/>
      <c r="G238" s="17" t="s">
        <v>208</v>
      </c>
      <c r="H238" s="15"/>
      <c r="I238" s="2">
        <f>I239+I240</f>
        <v>66849.759999999995</v>
      </c>
      <c r="J238" s="4">
        <f>J239+J240</f>
        <v>66849.657000000007</v>
      </c>
      <c r="K238" s="130" t="s">
        <v>23</v>
      </c>
      <c r="L238" s="133"/>
      <c r="M238" s="133"/>
      <c r="N238" s="153"/>
      <c r="O238" s="105"/>
      <c r="P238" s="87"/>
    </row>
    <row r="239" spans="1:19" x14ac:dyDescent="0.25">
      <c r="A239" s="70"/>
      <c r="B239" s="65"/>
      <c r="C239" s="20" t="s">
        <v>49</v>
      </c>
      <c r="D239" s="15"/>
      <c r="E239" s="17"/>
      <c r="F239" s="17"/>
      <c r="G239" s="17"/>
      <c r="H239" s="15"/>
      <c r="I239" s="2">
        <f>I244+I249</f>
        <v>48702.5</v>
      </c>
      <c r="J239" s="4">
        <f>J244+J249</f>
        <v>48702.43821</v>
      </c>
      <c r="K239" s="131"/>
      <c r="L239" s="134"/>
      <c r="M239" s="134"/>
      <c r="N239" s="154"/>
      <c r="O239" s="106"/>
      <c r="P239" s="88"/>
    </row>
    <row r="240" spans="1:19" x14ac:dyDescent="0.25">
      <c r="A240" s="70"/>
      <c r="B240" s="65"/>
      <c r="C240" s="20" t="s">
        <v>154</v>
      </c>
      <c r="D240" s="15"/>
      <c r="E240" s="17"/>
      <c r="F240" s="17"/>
      <c r="G240" s="17"/>
      <c r="H240" s="15"/>
      <c r="I240" s="2">
        <f>I241+I242</f>
        <v>18147.259999999998</v>
      </c>
      <c r="J240" s="4">
        <f>J241+J242</f>
        <v>18147.218790000003</v>
      </c>
      <c r="K240" s="131"/>
      <c r="L240" s="134"/>
      <c r="M240" s="134"/>
      <c r="N240" s="154"/>
      <c r="O240" s="106"/>
      <c r="P240" s="88"/>
    </row>
    <row r="241" spans="1:17" x14ac:dyDescent="0.25">
      <c r="A241" s="70"/>
      <c r="B241" s="65"/>
      <c r="C241" s="20" t="s">
        <v>20</v>
      </c>
      <c r="D241" s="15"/>
      <c r="E241" s="17"/>
      <c r="F241" s="17"/>
      <c r="G241" s="17"/>
      <c r="H241" s="15"/>
      <c r="I241" s="2">
        <f>I246+I251</f>
        <v>18147.259999999998</v>
      </c>
      <c r="J241" s="4">
        <f>J246+J251</f>
        <v>18147.218790000003</v>
      </c>
      <c r="K241" s="131"/>
      <c r="L241" s="134"/>
      <c r="M241" s="134"/>
      <c r="N241" s="154"/>
      <c r="O241" s="106"/>
      <c r="P241" s="88"/>
    </row>
    <row r="242" spans="1:17" x14ac:dyDescent="0.25">
      <c r="A242" s="71"/>
      <c r="B242" s="65"/>
      <c r="C242" s="20" t="s">
        <v>39</v>
      </c>
      <c r="D242" s="15"/>
      <c r="E242" s="17"/>
      <c r="F242" s="17"/>
      <c r="G242" s="17"/>
      <c r="H242" s="15"/>
      <c r="I242" s="2">
        <f>I247+I252</f>
        <v>0</v>
      </c>
      <c r="J242" s="4">
        <f>J247+J252</f>
        <v>0</v>
      </c>
      <c r="K242" s="132"/>
      <c r="L242" s="135"/>
      <c r="M242" s="135"/>
      <c r="N242" s="155"/>
      <c r="O242" s="107"/>
      <c r="P242" s="89"/>
    </row>
    <row r="243" spans="1:17" x14ac:dyDescent="0.25">
      <c r="A243" s="69" t="s">
        <v>113</v>
      </c>
      <c r="B243" s="65" t="s">
        <v>170</v>
      </c>
      <c r="C243" s="20" t="s">
        <v>19</v>
      </c>
      <c r="D243" s="15">
        <v>914</v>
      </c>
      <c r="E243" s="17" t="s">
        <v>21</v>
      </c>
      <c r="F243" s="17" t="s">
        <v>21</v>
      </c>
      <c r="G243" s="17" t="s">
        <v>209</v>
      </c>
      <c r="H243" s="15">
        <v>200</v>
      </c>
      <c r="I243" s="2">
        <f>I244+I245</f>
        <v>46974.1</v>
      </c>
      <c r="J243" s="2">
        <f>J244+J245</f>
        <v>46974</v>
      </c>
      <c r="K243" s="66" t="s">
        <v>23</v>
      </c>
      <c r="L243" s="69" t="s">
        <v>250</v>
      </c>
      <c r="M243" s="69" t="s">
        <v>251</v>
      </c>
      <c r="N243" s="150" t="s">
        <v>325</v>
      </c>
      <c r="O243" s="75" t="s">
        <v>316</v>
      </c>
      <c r="P243" s="87" t="s">
        <v>370</v>
      </c>
    </row>
    <row r="244" spans="1:17" x14ac:dyDescent="0.25">
      <c r="A244" s="70"/>
      <c r="B244" s="65"/>
      <c r="C244" s="20" t="s">
        <v>49</v>
      </c>
      <c r="D244" s="15"/>
      <c r="E244" s="17"/>
      <c r="F244" s="17"/>
      <c r="G244" s="17"/>
      <c r="H244" s="15"/>
      <c r="I244" s="2">
        <v>29025.599999999999</v>
      </c>
      <c r="J244" s="2">
        <v>29025.538209999999</v>
      </c>
      <c r="K244" s="67"/>
      <c r="L244" s="70"/>
      <c r="M244" s="70"/>
      <c r="N244" s="151"/>
      <c r="O244" s="76"/>
      <c r="P244" s="88"/>
    </row>
    <row r="245" spans="1:17" x14ac:dyDescent="0.25">
      <c r="A245" s="70"/>
      <c r="B245" s="65"/>
      <c r="C245" s="20" t="s">
        <v>154</v>
      </c>
      <c r="D245" s="15"/>
      <c r="E245" s="17"/>
      <c r="F245" s="17"/>
      <c r="G245" s="17"/>
      <c r="H245" s="15"/>
      <c r="I245" s="2">
        <f>I246+I247</f>
        <v>17948.5</v>
      </c>
      <c r="J245" s="2">
        <f>J246+J247</f>
        <v>17948.461790000001</v>
      </c>
      <c r="K245" s="67"/>
      <c r="L245" s="70"/>
      <c r="M245" s="70"/>
      <c r="N245" s="151"/>
      <c r="O245" s="76"/>
      <c r="P245" s="88"/>
    </row>
    <row r="246" spans="1:17" x14ac:dyDescent="0.25">
      <c r="A246" s="70"/>
      <c r="B246" s="65"/>
      <c r="C246" s="20" t="s">
        <v>20</v>
      </c>
      <c r="D246" s="15"/>
      <c r="E246" s="17"/>
      <c r="F246" s="17"/>
      <c r="G246" s="17"/>
      <c r="H246" s="15"/>
      <c r="I246" s="2">
        <v>17948.5</v>
      </c>
      <c r="J246" s="2">
        <v>17948.461790000001</v>
      </c>
      <c r="K246" s="67"/>
      <c r="L246" s="70"/>
      <c r="M246" s="70"/>
      <c r="N246" s="151"/>
      <c r="O246" s="76"/>
      <c r="P246" s="88"/>
      <c r="Q246" s="10" t="s">
        <v>297</v>
      </c>
    </row>
    <row r="247" spans="1:17" x14ac:dyDescent="0.25">
      <c r="A247" s="71"/>
      <c r="B247" s="65"/>
      <c r="C247" s="20" t="s">
        <v>39</v>
      </c>
      <c r="D247" s="15"/>
      <c r="E247" s="17"/>
      <c r="F247" s="17"/>
      <c r="G247" s="17"/>
      <c r="H247" s="15"/>
      <c r="I247" s="2"/>
      <c r="J247" s="2"/>
      <c r="K247" s="68"/>
      <c r="L247" s="71"/>
      <c r="M247" s="71"/>
      <c r="N247" s="152"/>
      <c r="O247" s="77"/>
      <c r="P247" s="89"/>
    </row>
    <row r="248" spans="1:17" x14ac:dyDescent="0.25">
      <c r="A248" s="69" t="s">
        <v>114</v>
      </c>
      <c r="B248" s="65" t="s">
        <v>232</v>
      </c>
      <c r="C248" s="20" t="s">
        <v>19</v>
      </c>
      <c r="D248" s="15">
        <v>914</v>
      </c>
      <c r="E248" s="17" t="s">
        <v>21</v>
      </c>
      <c r="F248" s="17" t="s">
        <v>21</v>
      </c>
      <c r="G248" s="17" t="s">
        <v>210</v>
      </c>
      <c r="H248" s="15">
        <v>200</v>
      </c>
      <c r="I248" s="2">
        <f>I249+I250</f>
        <v>19875.66</v>
      </c>
      <c r="J248" s="2">
        <f>J249+J250</f>
        <v>19875.657000000003</v>
      </c>
      <c r="K248" s="66" t="s">
        <v>23</v>
      </c>
      <c r="L248" s="69" t="s">
        <v>250</v>
      </c>
      <c r="M248" s="69" t="s">
        <v>251</v>
      </c>
      <c r="N248" s="147" t="s">
        <v>325</v>
      </c>
      <c r="O248" s="75" t="s">
        <v>316</v>
      </c>
      <c r="P248" s="87" t="s">
        <v>371</v>
      </c>
    </row>
    <row r="249" spans="1:17" x14ac:dyDescent="0.25">
      <c r="A249" s="70"/>
      <c r="B249" s="65"/>
      <c r="C249" s="20" t="s">
        <v>49</v>
      </c>
      <c r="D249" s="15"/>
      <c r="E249" s="17"/>
      <c r="F249" s="17"/>
      <c r="G249" s="17"/>
      <c r="H249" s="15"/>
      <c r="I249" s="2">
        <v>19676.900000000001</v>
      </c>
      <c r="J249" s="2">
        <v>19676.900000000001</v>
      </c>
      <c r="K249" s="67"/>
      <c r="L249" s="70"/>
      <c r="M249" s="70"/>
      <c r="N249" s="148"/>
      <c r="O249" s="76"/>
      <c r="P249" s="88"/>
    </row>
    <row r="250" spans="1:17" x14ac:dyDescent="0.25">
      <c r="A250" s="70"/>
      <c r="B250" s="65"/>
      <c r="C250" s="20" t="s">
        <v>154</v>
      </c>
      <c r="D250" s="15"/>
      <c r="E250" s="17"/>
      <c r="F250" s="17"/>
      <c r="G250" s="17"/>
      <c r="H250" s="15"/>
      <c r="I250" s="2">
        <f>I251+I252</f>
        <v>198.76</v>
      </c>
      <c r="J250" s="2">
        <f>J251+J252</f>
        <v>198.75700000000001</v>
      </c>
      <c r="K250" s="67"/>
      <c r="L250" s="70"/>
      <c r="M250" s="70"/>
      <c r="N250" s="148"/>
      <c r="O250" s="76"/>
      <c r="P250" s="88"/>
      <c r="Q250" s="10" t="s">
        <v>297</v>
      </c>
    </row>
    <row r="251" spans="1:17" x14ac:dyDescent="0.25">
      <c r="A251" s="70"/>
      <c r="B251" s="65"/>
      <c r="C251" s="20" t="s">
        <v>20</v>
      </c>
      <c r="D251" s="15"/>
      <c r="E251" s="17"/>
      <c r="F251" s="17"/>
      <c r="G251" s="17"/>
      <c r="H251" s="15"/>
      <c r="I251" s="2">
        <v>198.76</v>
      </c>
      <c r="J251" s="2">
        <v>198.75700000000001</v>
      </c>
      <c r="K251" s="67"/>
      <c r="L251" s="70"/>
      <c r="M251" s="70"/>
      <c r="N251" s="148"/>
      <c r="O251" s="76"/>
      <c r="P251" s="88"/>
    </row>
    <row r="252" spans="1:17" x14ac:dyDescent="0.25">
      <c r="A252" s="71"/>
      <c r="B252" s="65"/>
      <c r="C252" s="20" t="s">
        <v>39</v>
      </c>
      <c r="D252" s="15"/>
      <c r="E252" s="17"/>
      <c r="F252" s="17"/>
      <c r="G252" s="17"/>
      <c r="H252" s="15"/>
      <c r="I252" s="2"/>
      <c r="J252" s="2"/>
      <c r="K252" s="68"/>
      <c r="L252" s="71"/>
      <c r="M252" s="71"/>
      <c r="N252" s="149"/>
      <c r="O252" s="77"/>
      <c r="P252" s="89"/>
    </row>
    <row r="253" spans="1:17" ht="20.25" customHeight="1" x14ac:dyDescent="0.25">
      <c r="A253" s="69" t="s">
        <v>115</v>
      </c>
      <c r="B253" s="65" t="s">
        <v>272</v>
      </c>
      <c r="C253" s="25" t="s">
        <v>19</v>
      </c>
      <c r="D253" s="15">
        <v>914</v>
      </c>
      <c r="E253" s="17"/>
      <c r="F253" s="17"/>
      <c r="G253" s="17" t="s">
        <v>211</v>
      </c>
      <c r="H253" s="15"/>
      <c r="I253" s="2">
        <f>I254+I255</f>
        <v>8925.15</v>
      </c>
      <c r="J253" s="2">
        <f>J254+J255</f>
        <v>8925.0670000000009</v>
      </c>
      <c r="K253" s="66" t="s">
        <v>23</v>
      </c>
      <c r="L253" s="69"/>
      <c r="M253" s="69"/>
      <c r="N253" s="147"/>
      <c r="O253" s="75"/>
    </row>
    <row r="254" spans="1:17" x14ac:dyDescent="0.25">
      <c r="A254" s="70"/>
      <c r="B254" s="65"/>
      <c r="C254" s="20" t="s">
        <v>49</v>
      </c>
      <c r="D254" s="15"/>
      <c r="E254" s="17"/>
      <c r="F254" s="17"/>
      <c r="G254" s="17"/>
      <c r="H254" s="15"/>
      <c r="I254" s="2">
        <f>I259</f>
        <v>8835.9</v>
      </c>
      <c r="J254" s="2">
        <f>J259</f>
        <v>8835.8158500000009</v>
      </c>
      <c r="K254" s="67"/>
      <c r="L254" s="70"/>
      <c r="M254" s="70"/>
      <c r="N254" s="148"/>
      <c r="O254" s="76"/>
      <c r="P254" s="37"/>
    </row>
    <row r="255" spans="1:17" x14ac:dyDescent="0.25">
      <c r="A255" s="70"/>
      <c r="B255" s="65"/>
      <c r="C255" s="25" t="s">
        <v>154</v>
      </c>
      <c r="D255" s="27"/>
      <c r="E255" s="28"/>
      <c r="F255" s="28"/>
      <c r="G255" s="28"/>
      <c r="H255" s="27"/>
      <c r="I255" s="2">
        <f>I256+I257</f>
        <v>89.25</v>
      </c>
      <c r="J255" s="2">
        <f>J256+J257</f>
        <v>89.251149999999996</v>
      </c>
      <c r="K255" s="67"/>
      <c r="L255" s="70"/>
      <c r="M255" s="70"/>
      <c r="N255" s="148"/>
      <c r="O255" s="76"/>
      <c r="P255" s="37"/>
    </row>
    <row r="256" spans="1:17" x14ac:dyDescent="0.25">
      <c r="A256" s="70"/>
      <c r="B256" s="65"/>
      <c r="C256" s="20" t="s">
        <v>20</v>
      </c>
      <c r="D256" s="15"/>
      <c r="E256" s="17"/>
      <c r="F256" s="17"/>
      <c r="G256" s="17"/>
      <c r="H256" s="15"/>
      <c r="I256" s="2">
        <f>I261</f>
        <v>89.25</v>
      </c>
      <c r="J256" s="2">
        <f>J261</f>
        <v>89.251149999999996</v>
      </c>
      <c r="K256" s="67"/>
      <c r="L256" s="70"/>
      <c r="M256" s="70"/>
      <c r="N256" s="148"/>
      <c r="O256" s="76"/>
      <c r="P256" s="37"/>
    </row>
    <row r="257" spans="1:17" x14ac:dyDescent="0.25">
      <c r="A257" s="71"/>
      <c r="B257" s="65"/>
      <c r="C257" s="20" t="s">
        <v>39</v>
      </c>
      <c r="D257" s="15"/>
      <c r="E257" s="17"/>
      <c r="F257" s="17"/>
      <c r="G257" s="17"/>
      <c r="H257" s="15"/>
      <c r="I257" s="2">
        <f>I262</f>
        <v>0</v>
      </c>
      <c r="J257" s="2">
        <f>J262</f>
        <v>0</v>
      </c>
      <c r="K257" s="68"/>
      <c r="L257" s="71"/>
      <c r="M257" s="71"/>
      <c r="N257" s="149"/>
      <c r="O257" s="77"/>
      <c r="P257" s="37"/>
    </row>
    <row r="258" spans="1:17" ht="17.25" customHeight="1" x14ac:dyDescent="0.25">
      <c r="A258" s="69" t="s">
        <v>117</v>
      </c>
      <c r="B258" s="65" t="s">
        <v>116</v>
      </c>
      <c r="C258" s="20" t="s">
        <v>19</v>
      </c>
      <c r="D258" s="15">
        <v>914</v>
      </c>
      <c r="E258" s="17" t="s">
        <v>21</v>
      </c>
      <c r="F258" s="17" t="s">
        <v>21</v>
      </c>
      <c r="G258" s="17" t="s">
        <v>212</v>
      </c>
      <c r="H258" s="15">
        <v>200</v>
      </c>
      <c r="I258" s="2">
        <f>I259+I260</f>
        <v>8925.15</v>
      </c>
      <c r="J258" s="2">
        <f>J259+J260</f>
        <v>8925.0670000000009</v>
      </c>
      <c r="K258" s="66" t="s">
        <v>23</v>
      </c>
      <c r="L258" s="69" t="s">
        <v>252</v>
      </c>
      <c r="M258" s="69" t="s">
        <v>251</v>
      </c>
      <c r="N258" s="147" t="s">
        <v>326</v>
      </c>
      <c r="O258" s="75" t="s">
        <v>317</v>
      </c>
      <c r="P258" s="87" t="s">
        <v>372</v>
      </c>
    </row>
    <row r="259" spans="1:17" x14ac:dyDescent="0.25">
      <c r="A259" s="70"/>
      <c r="B259" s="65"/>
      <c r="C259" s="20" t="s">
        <v>49</v>
      </c>
      <c r="D259" s="15"/>
      <c r="E259" s="17"/>
      <c r="F259" s="17"/>
      <c r="G259" s="17"/>
      <c r="H259" s="15"/>
      <c r="I259" s="2">
        <v>8835.9</v>
      </c>
      <c r="J259" s="2">
        <v>8835.8158500000009</v>
      </c>
      <c r="K259" s="67"/>
      <c r="L259" s="70"/>
      <c r="M259" s="70"/>
      <c r="N259" s="148"/>
      <c r="O259" s="76"/>
      <c r="P259" s="88"/>
    </row>
    <row r="260" spans="1:17" x14ac:dyDescent="0.25">
      <c r="A260" s="70"/>
      <c r="B260" s="65"/>
      <c r="C260" s="20" t="s">
        <v>154</v>
      </c>
      <c r="D260" s="15"/>
      <c r="E260" s="17"/>
      <c r="F260" s="17"/>
      <c r="G260" s="17"/>
      <c r="H260" s="15"/>
      <c r="I260" s="2">
        <f>I261+I262</f>
        <v>89.25</v>
      </c>
      <c r="J260" s="2">
        <f>J261+J262</f>
        <v>89.251149999999996</v>
      </c>
      <c r="K260" s="67"/>
      <c r="L260" s="70"/>
      <c r="M260" s="70"/>
      <c r="N260" s="148"/>
      <c r="O260" s="76"/>
      <c r="P260" s="88"/>
    </row>
    <row r="261" spans="1:17" ht="16.5" customHeight="1" x14ac:dyDescent="0.25">
      <c r="A261" s="70"/>
      <c r="B261" s="65"/>
      <c r="C261" s="20" t="s">
        <v>20</v>
      </c>
      <c r="D261" s="15"/>
      <c r="E261" s="17"/>
      <c r="F261" s="17"/>
      <c r="G261" s="17"/>
      <c r="H261" s="15"/>
      <c r="I261" s="2">
        <v>89.25</v>
      </c>
      <c r="J261" s="2">
        <v>89.251149999999996</v>
      </c>
      <c r="K261" s="67"/>
      <c r="L261" s="70"/>
      <c r="M261" s="70"/>
      <c r="N261" s="148"/>
      <c r="O261" s="76"/>
      <c r="P261" s="88"/>
      <c r="Q261" s="10" t="s">
        <v>297</v>
      </c>
    </row>
    <row r="262" spans="1:17" x14ac:dyDescent="0.25">
      <c r="A262" s="71"/>
      <c r="B262" s="65"/>
      <c r="C262" s="20" t="s">
        <v>39</v>
      </c>
      <c r="D262" s="15"/>
      <c r="E262" s="17"/>
      <c r="F262" s="17"/>
      <c r="G262" s="17"/>
      <c r="H262" s="15"/>
      <c r="I262" s="2"/>
      <c r="J262" s="2"/>
      <c r="K262" s="68"/>
      <c r="L262" s="71"/>
      <c r="M262" s="71"/>
      <c r="N262" s="149"/>
      <c r="O262" s="77"/>
      <c r="P262" s="89"/>
    </row>
    <row r="263" spans="1:17" ht="15" customHeight="1" x14ac:dyDescent="0.25">
      <c r="A263" s="69" t="s">
        <v>118</v>
      </c>
      <c r="B263" s="65" t="s">
        <v>300</v>
      </c>
      <c r="C263" s="20" t="s">
        <v>19</v>
      </c>
      <c r="D263" s="15">
        <v>914</v>
      </c>
      <c r="E263" s="17"/>
      <c r="F263" s="17"/>
      <c r="G263" s="17" t="s">
        <v>213</v>
      </c>
      <c r="H263" s="15"/>
      <c r="I263" s="2">
        <f>I264+I265</f>
        <v>577474.55000000005</v>
      </c>
      <c r="J263" s="2">
        <f>J264+J265</f>
        <v>577474.55000000005</v>
      </c>
      <c r="K263" s="66" t="s">
        <v>23</v>
      </c>
      <c r="L263" s="69"/>
      <c r="M263" s="69"/>
      <c r="N263" s="72"/>
      <c r="O263" s="72"/>
      <c r="P263" s="84"/>
    </row>
    <row r="264" spans="1:17" x14ac:dyDescent="0.25">
      <c r="A264" s="70"/>
      <c r="B264" s="65"/>
      <c r="C264" s="20" t="s">
        <v>49</v>
      </c>
      <c r="D264" s="15"/>
      <c r="E264" s="17"/>
      <c r="F264" s="17"/>
      <c r="G264" s="17"/>
      <c r="H264" s="15"/>
      <c r="I264" s="2">
        <f>I269</f>
        <v>571699.80000000005</v>
      </c>
      <c r="J264" s="2">
        <f>J269</f>
        <v>571699.80000000005</v>
      </c>
      <c r="K264" s="67"/>
      <c r="L264" s="70"/>
      <c r="M264" s="70"/>
      <c r="N264" s="73"/>
      <c r="O264" s="73"/>
      <c r="P264" s="85"/>
    </row>
    <row r="265" spans="1:17" x14ac:dyDescent="0.25">
      <c r="A265" s="70"/>
      <c r="B265" s="65"/>
      <c r="C265" s="20" t="s">
        <v>154</v>
      </c>
      <c r="D265" s="15"/>
      <c r="E265" s="17"/>
      <c r="F265" s="17"/>
      <c r="G265" s="17"/>
      <c r="H265" s="15"/>
      <c r="I265" s="2">
        <f>I266+I267</f>
        <v>5774.75</v>
      </c>
      <c r="J265" s="2">
        <f>J266+J267</f>
        <v>5774.75</v>
      </c>
      <c r="K265" s="67"/>
      <c r="L265" s="70"/>
      <c r="M265" s="70"/>
      <c r="N265" s="73"/>
      <c r="O265" s="73"/>
      <c r="P265" s="85"/>
    </row>
    <row r="266" spans="1:17" x14ac:dyDescent="0.25">
      <c r="A266" s="70"/>
      <c r="B266" s="65"/>
      <c r="C266" s="20" t="s">
        <v>20</v>
      </c>
      <c r="D266" s="15"/>
      <c r="E266" s="17"/>
      <c r="F266" s="17"/>
      <c r="G266" s="17"/>
      <c r="H266" s="15"/>
      <c r="I266" s="2">
        <f>I271</f>
        <v>5774.75</v>
      </c>
      <c r="J266" s="2">
        <f>J271</f>
        <v>5774.75</v>
      </c>
      <c r="K266" s="67"/>
      <c r="L266" s="70"/>
      <c r="M266" s="70"/>
      <c r="N266" s="73"/>
      <c r="O266" s="73"/>
      <c r="P266" s="85"/>
    </row>
    <row r="267" spans="1:17" x14ac:dyDescent="0.25">
      <c r="A267" s="71"/>
      <c r="B267" s="65"/>
      <c r="C267" s="20" t="s">
        <v>39</v>
      </c>
      <c r="D267" s="15"/>
      <c r="E267" s="17"/>
      <c r="F267" s="17"/>
      <c r="G267" s="17"/>
      <c r="H267" s="15"/>
      <c r="I267" s="2">
        <f>I272</f>
        <v>0</v>
      </c>
      <c r="J267" s="2">
        <f>J272</f>
        <v>0</v>
      </c>
      <c r="K267" s="68"/>
      <c r="L267" s="71"/>
      <c r="M267" s="71"/>
      <c r="N267" s="74"/>
      <c r="O267" s="74"/>
      <c r="P267" s="86"/>
    </row>
    <row r="268" spans="1:17" ht="15" customHeight="1" x14ac:dyDescent="0.25">
      <c r="A268" s="69" t="s">
        <v>119</v>
      </c>
      <c r="B268" s="65" t="s">
        <v>273</v>
      </c>
      <c r="C268" s="20" t="s">
        <v>19</v>
      </c>
      <c r="D268" s="15">
        <v>914</v>
      </c>
      <c r="E268" s="17" t="s">
        <v>21</v>
      </c>
      <c r="F268" s="17" t="s">
        <v>21</v>
      </c>
      <c r="G268" s="17" t="s">
        <v>214</v>
      </c>
      <c r="H268" s="15">
        <v>400</v>
      </c>
      <c r="I268" s="6">
        <f>I269+I270</f>
        <v>577474.55000000005</v>
      </c>
      <c r="J268" s="6">
        <f>J269+J270</f>
        <v>577474.55000000005</v>
      </c>
      <c r="K268" s="66" t="s">
        <v>23</v>
      </c>
      <c r="L268" s="69" t="s">
        <v>172</v>
      </c>
      <c r="M268" s="69" t="s">
        <v>171</v>
      </c>
      <c r="N268" s="72" t="s">
        <v>248</v>
      </c>
      <c r="O268" s="75" t="s">
        <v>315</v>
      </c>
      <c r="P268" s="87" t="s">
        <v>373</v>
      </c>
    </row>
    <row r="269" spans="1:17" x14ac:dyDescent="0.25">
      <c r="A269" s="70"/>
      <c r="B269" s="65"/>
      <c r="C269" s="20" t="s">
        <v>49</v>
      </c>
      <c r="D269" s="15"/>
      <c r="E269" s="17"/>
      <c r="F269" s="17"/>
      <c r="G269" s="17"/>
      <c r="H269" s="15"/>
      <c r="I269" s="2">
        <v>571699.80000000005</v>
      </c>
      <c r="J269" s="2">
        <v>571699.80000000005</v>
      </c>
      <c r="K269" s="67"/>
      <c r="L269" s="70"/>
      <c r="M269" s="70"/>
      <c r="N269" s="73"/>
      <c r="O269" s="76"/>
      <c r="P269" s="88"/>
    </row>
    <row r="270" spans="1:17" x14ac:dyDescent="0.25">
      <c r="A270" s="70"/>
      <c r="B270" s="65"/>
      <c r="C270" s="20" t="s">
        <v>154</v>
      </c>
      <c r="D270" s="15"/>
      <c r="E270" s="17"/>
      <c r="F270" s="17"/>
      <c r="G270" s="17"/>
      <c r="H270" s="15"/>
      <c r="I270" s="2">
        <f>I271+I272</f>
        <v>5774.75</v>
      </c>
      <c r="J270" s="2">
        <v>5774.75</v>
      </c>
      <c r="K270" s="67"/>
      <c r="L270" s="70"/>
      <c r="M270" s="70"/>
      <c r="N270" s="73"/>
      <c r="O270" s="76"/>
      <c r="P270" s="88"/>
    </row>
    <row r="271" spans="1:17" x14ac:dyDescent="0.25">
      <c r="A271" s="70"/>
      <c r="B271" s="65"/>
      <c r="C271" s="20" t="s">
        <v>20</v>
      </c>
      <c r="D271" s="15"/>
      <c r="E271" s="17"/>
      <c r="F271" s="17"/>
      <c r="G271" s="17"/>
      <c r="H271" s="15"/>
      <c r="I271" s="2">
        <v>5774.75</v>
      </c>
      <c r="J271" s="2">
        <v>5774.75</v>
      </c>
      <c r="K271" s="67"/>
      <c r="L271" s="70"/>
      <c r="M271" s="70"/>
      <c r="N271" s="73"/>
      <c r="O271" s="76"/>
      <c r="P271" s="88"/>
    </row>
    <row r="272" spans="1:17" x14ac:dyDescent="0.25">
      <c r="A272" s="71"/>
      <c r="B272" s="65"/>
      <c r="C272" s="20" t="s">
        <v>39</v>
      </c>
      <c r="D272" s="15"/>
      <c r="E272" s="17"/>
      <c r="F272" s="17"/>
      <c r="G272" s="17"/>
      <c r="H272" s="15"/>
      <c r="I272" s="2"/>
      <c r="J272" s="2"/>
      <c r="K272" s="68"/>
      <c r="L272" s="71"/>
      <c r="M272" s="71"/>
      <c r="N272" s="74"/>
      <c r="O272" s="77"/>
      <c r="P272" s="89"/>
    </row>
    <row r="273" spans="1:16" x14ac:dyDescent="0.25">
      <c r="A273" s="69" t="s">
        <v>121</v>
      </c>
      <c r="B273" s="65" t="s">
        <v>120</v>
      </c>
      <c r="C273" s="20" t="s">
        <v>19</v>
      </c>
      <c r="D273" s="15">
        <v>914</v>
      </c>
      <c r="E273" s="17"/>
      <c r="F273" s="17"/>
      <c r="G273" s="17" t="s">
        <v>215</v>
      </c>
      <c r="H273" s="15"/>
      <c r="I273" s="2">
        <f>I274+I275</f>
        <v>99.9</v>
      </c>
      <c r="J273" s="2">
        <f>J274+J275</f>
        <v>99.530320000000003</v>
      </c>
      <c r="K273" s="66" t="s">
        <v>23</v>
      </c>
      <c r="L273" s="69"/>
      <c r="M273" s="69"/>
      <c r="N273" s="72"/>
      <c r="O273" s="75"/>
      <c r="P273" s="72"/>
    </row>
    <row r="274" spans="1:16" x14ac:dyDescent="0.25">
      <c r="A274" s="70"/>
      <c r="B274" s="65"/>
      <c r="C274" s="20" t="s">
        <v>49</v>
      </c>
      <c r="D274" s="15"/>
      <c r="E274" s="17"/>
      <c r="F274" s="17"/>
      <c r="G274" s="17"/>
      <c r="H274" s="15"/>
      <c r="I274" s="2">
        <f>I279</f>
        <v>99.9</v>
      </c>
      <c r="J274" s="2">
        <f>J279</f>
        <v>99.530320000000003</v>
      </c>
      <c r="K274" s="67"/>
      <c r="L274" s="70"/>
      <c r="M274" s="70"/>
      <c r="N274" s="73"/>
      <c r="O274" s="76"/>
      <c r="P274" s="73"/>
    </row>
    <row r="275" spans="1:16" x14ac:dyDescent="0.25">
      <c r="A275" s="70"/>
      <c r="B275" s="65"/>
      <c r="C275" s="20" t="s">
        <v>154</v>
      </c>
      <c r="D275" s="15"/>
      <c r="E275" s="17"/>
      <c r="F275" s="17"/>
      <c r="G275" s="17"/>
      <c r="H275" s="15"/>
      <c r="I275" s="2">
        <f>I276+I277</f>
        <v>0</v>
      </c>
      <c r="J275" s="2">
        <f>J276+J277</f>
        <v>0</v>
      </c>
      <c r="K275" s="67"/>
      <c r="L275" s="70"/>
      <c r="M275" s="70"/>
      <c r="N275" s="73"/>
      <c r="O275" s="76"/>
      <c r="P275" s="73"/>
    </row>
    <row r="276" spans="1:16" x14ac:dyDescent="0.25">
      <c r="A276" s="70"/>
      <c r="B276" s="65"/>
      <c r="C276" s="20" t="s">
        <v>20</v>
      </c>
      <c r="D276" s="15"/>
      <c r="E276" s="17"/>
      <c r="F276" s="17"/>
      <c r="G276" s="17"/>
      <c r="H276" s="15"/>
      <c r="I276" s="2">
        <f>I281</f>
        <v>0</v>
      </c>
      <c r="J276" s="2">
        <f>J281</f>
        <v>0</v>
      </c>
      <c r="K276" s="67"/>
      <c r="L276" s="70"/>
      <c r="M276" s="70"/>
      <c r="N276" s="73"/>
      <c r="O276" s="76"/>
      <c r="P276" s="73"/>
    </row>
    <row r="277" spans="1:16" x14ac:dyDescent="0.25">
      <c r="A277" s="71"/>
      <c r="B277" s="65"/>
      <c r="C277" s="20" t="s">
        <v>39</v>
      </c>
      <c r="D277" s="15"/>
      <c r="E277" s="17"/>
      <c r="F277" s="17"/>
      <c r="G277" s="17"/>
      <c r="H277" s="15"/>
      <c r="I277" s="2">
        <f>I282</f>
        <v>0</v>
      </c>
      <c r="J277" s="2">
        <f>J282</f>
        <v>0</v>
      </c>
      <c r="K277" s="68"/>
      <c r="L277" s="71"/>
      <c r="M277" s="71"/>
      <c r="N277" s="74"/>
      <c r="O277" s="77"/>
      <c r="P277" s="74"/>
    </row>
    <row r="278" spans="1:16" x14ac:dyDescent="0.25">
      <c r="A278" s="69" t="s">
        <v>123</v>
      </c>
      <c r="B278" s="65" t="s">
        <v>122</v>
      </c>
      <c r="C278" s="20" t="s">
        <v>19</v>
      </c>
      <c r="D278" s="15"/>
      <c r="E278" s="17"/>
      <c r="F278" s="17"/>
      <c r="G278" s="17"/>
      <c r="H278" s="15"/>
      <c r="I278" s="2">
        <f>I279+I280</f>
        <v>99.9</v>
      </c>
      <c r="J278" s="2">
        <f>J279+J280</f>
        <v>99.530320000000003</v>
      </c>
      <c r="K278" s="130" t="s">
        <v>23</v>
      </c>
      <c r="L278" s="69" t="s">
        <v>159</v>
      </c>
      <c r="M278" s="69" t="s">
        <v>160</v>
      </c>
      <c r="N278" s="72">
        <v>68.67</v>
      </c>
      <c r="O278" s="75">
        <v>65.55</v>
      </c>
      <c r="P278" s="87" t="s">
        <v>374</v>
      </c>
    </row>
    <row r="279" spans="1:16" x14ac:dyDescent="0.25">
      <c r="A279" s="70"/>
      <c r="B279" s="65"/>
      <c r="C279" s="20" t="s">
        <v>49</v>
      </c>
      <c r="D279" s="15">
        <v>914</v>
      </c>
      <c r="E279" s="17" t="s">
        <v>21</v>
      </c>
      <c r="F279" s="17" t="s">
        <v>21</v>
      </c>
      <c r="G279" s="17" t="s">
        <v>80</v>
      </c>
      <c r="H279" s="15">
        <v>200</v>
      </c>
      <c r="I279" s="2">
        <v>99.9</v>
      </c>
      <c r="J279" s="2">
        <v>99.530320000000003</v>
      </c>
      <c r="K279" s="131"/>
      <c r="L279" s="70"/>
      <c r="M279" s="70"/>
      <c r="N279" s="73"/>
      <c r="O279" s="76"/>
      <c r="P279" s="88"/>
    </row>
    <row r="280" spans="1:16" x14ac:dyDescent="0.25">
      <c r="A280" s="70"/>
      <c r="B280" s="65"/>
      <c r="C280" s="20" t="s">
        <v>154</v>
      </c>
      <c r="D280" s="15"/>
      <c r="E280" s="17"/>
      <c r="F280" s="17"/>
      <c r="G280" s="17"/>
      <c r="H280" s="15"/>
      <c r="I280" s="2">
        <f>I281+I282</f>
        <v>0</v>
      </c>
      <c r="J280" s="2">
        <f>J281+J282</f>
        <v>0</v>
      </c>
      <c r="K280" s="131"/>
      <c r="L280" s="70"/>
      <c r="M280" s="70"/>
      <c r="N280" s="73"/>
      <c r="O280" s="76"/>
      <c r="P280" s="88"/>
    </row>
    <row r="281" spans="1:16" x14ac:dyDescent="0.25">
      <c r="A281" s="70"/>
      <c r="B281" s="65"/>
      <c r="C281" s="20" t="s">
        <v>20</v>
      </c>
      <c r="D281" s="15"/>
      <c r="E281" s="17"/>
      <c r="F281" s="17"/>
      <c r="G281" s="17"/>
      <c r="H281" s="15"/>
      <c r="I281" s="2"/>
      <c r="J281" s="2"/>
      <c r="K281" s="131"/>
      <c r="L281" s="70"/>
      <c r="M281" s="70"/>
      <c r="N281" s="73"/>
      <c r="O281" s="76"/>
      <c r="P281" s="88"/>
    </row>
    <row r="282" spans="1:16" x14ac:dyDescent="0.25">
      <c r="A282" s="71"/>
      <c r="B282" s="65"/>
      <c r="C282" s="20" t="s">
        <v>39</v>
      </c>
      <c r="D282" s="15"/>
      <c r="E282" s="17"/>
      <c r="F282" s="17"/>
      <c r="G282" s="17"/>
      <c r="H282" s="15"/>
      <c r="I282" s="2"/>
      <c r="J282" s="2"/>
      <c r="K282" s="132"/>
      <c r="L282" s="71"/>
      <c r="M282" s="71"/>
      <c r="N282" s="74"/>
      <c r="O282" s="77"/>
      <c r="P282" s="89"/>
    </row>
    <row r="283" spans="1:16" x14ac:dyDescent="0.25">
      <c r="A283" s="69" t="s">
        <v>125</v>
      </c>
      <c r="B283" s="65" t="s">
        <v>124</v>
      </c>
      <c r="C283" s="20" t="s">
        <v>19</v>
      </c>
      <c r="D283" s="15">
        <v>914</v>
      </c>
      <c r="E283" s="17"/>
      <c r="F283" s="17"/>
      <c r="G283" s="17" t="s">
        <v>216</v>
      </c>
      <c r="H283" s="15"/>
      <c r="I283" s="2">
        <f>I288+I293+I298+I303</f>
        <v>282032.12040999997</v>
      </c>
      <c r="J283" s="2">
        <f>J284+J285</f>
        <v>279378.62331</v>
      </c>
      <c r="K283" s="66" t="s">
        <v>23</v>
      </c>
      <c r="L283" s="69"/>
      <c r="M283" s="69"/>
      <c r="N283" s="72"/>
      <c r="O283" s="72"/>
      <c r="P283" s="72"/>
    </row>
    <row r="284" spans="1:16" x14ac:dyDescent="0.25">
      <c r="A284" s="70"/>
      <c r="B284" s="65"/>
      <c r="C284" s="20" t="s">
        <v>49</v>
      </c>
      <c r="D284" s="15"/>
      <c r="E284" s="17"/>
      <c r="F284" s="17"/>
      <c r="G284" s="17"/>
      <c r="H284" s="15"/>
      <c r="I284" s="2">
        <f>I289+I294+I299+I304</f>
        <v>275678.63023999997</v>
      </c>
      <c r="J284" s="2">
        <f>J289+J294+J299+J304</f>
        <v>273085.04787000001</v>
      </c>
      <c r="K284" s="67"/>
      <c r="L284" s="70"/>
      <c r="M284" s="70"/>
      <c r="N284" s="73"/>
      <c r="O284" s="73"/>
      <c r="P284" s="73"/>
    </row>
    <row r="285" spans="1:16" x14ac:dyDescent="0.25">
      <c r="A285" s="70"/>
      <c r="B285" s="65"/>
      <c r="C285" s="20" t="s">
        <v>154</v>
      </c>
      <c r="D285" s="15"/>
      <c r="E285" s="17"/>
      <c r="F285" s="17"/>
      <c r="G285" s="17"/>
      <c r="H285" s="15"/>
      <c r="I285" s="2">
        <f>I290+I295+I300+I305</f>
        <v>6353.49017</v>
      </c>
      <c r="J285" s="2">
        <f>J286+J287</f>
        <v>6293.5754399999996</v>
      </c>
      <c r="K285" s="67"/>
      <c r="L285" s="70"/>
      <c r="M285" s="70"/>
      <c r="N285" s="73"/>
      <c r="O285" s="73"/>
      <c r="P285" s="73"/>
    </row>
    <row r="286" spans="1:16" x14ac:dyDescent="0.25">
      <c r="A286" s="70"/>
      <c r="B286" s="65"/>
      <c r="C286" s="20" t="s">
        <v>20</v>
      </c>
      <c r="D286" s="15"/>
      <c r="E286" s="17"/>
      <c r="F286" s="17"/>
      <c r="G286" s="17"/>
      <c r="H286" s="15"/>
      <c r="I286" s="2">
        <f>I291+I296+I301+I306</f>
        <v>6353.49017</v>
      </c>
      <c r="J286" s="2">
        <f>J291+J296+J301+J306</f>
        <v>6293.5754399999996</v>
      </c>
      <c r="K286" s="67"/>
      <c r="L286" s="70"/>
      <c r="M286" s="70"/>
      <c r="N286" s="73"/>
      <c r="O286" s="73"/>
      <c r="P286" s="73"/>
    </row>
    <row r="287" spans="1:16" x14ac:dyDescent="0.25">
      <c r="A287" s="71"/>
      <c r="B287" s="65"/>
      <c r="C287" s="20" t="s">
        <v>39</v>
      </c>
      <c r="D287" s="15"/>
      <c r="E287" s="17"/>
      <c r="F287" s="17"/>
      <c r="G287" s="17"/>
      <c r="H287" s="15"/>
      <c r="I287" s="2">
        <f>I292+I297+I302+I307</f>
        <v>0</v>
      </c>
      <c r="J287" s="2">
        <f>J292+J297+J302+J307</f>
        <v>0</v>
      </c>
      <c r="K287" s="68"/>
      <c r="L287" s="71"/>
      <c r="M287" s="71"/>
      <c r="N287" s="74"/>
      <c r="O287" s="74"/>
      <c r="P287" s="74"/>
    </row>
    <row r="288" spans="1:16" x14ac:dyDescent="0.25">
      <c r="A288" s="69" t="s">
        <v>126</v>
      </c>
      <c r="B288" s="65" t="s">
        <v>274</v>
      </c>
      <c r="C288" s="20" t="s">
        <v>19</v>
      </c>
      <c r="D288" s="15">
        <v>914</v>
      </c>
      <c r="E288" s="17" t="s">
        <v>21</v>
      </c>
      <c r="F288" s="17" t="s">
        <v>21</v>
      </c>
      <c r="G288" s="17" t="s">
        <v>81</v>
      </c>
      <c r="H288" s="15">
        <v>400</v>
      </c>
      <c r="I288" s="2">
        <f>I289+I290</f>
        <v>112306.72600000001</v>
      </c>
      <c r="J288" s="2">
        <f>J289+J290</f>
        <v>111918.99492999999</v>
      </c>
      <c r="K288" s="66" t="s">
        <v>23</v>
      </c>
      <c r="L288" s="69" t="s">
        <v>159</v>
      </c>
      <c r="M288" s="69" t="s">
        <v>160</v>
      </c>
      <c r="N288" s="72">
        <v>68.67</v>
      </c>
      <c r="O288" s="75">
        <v>65.55</v>
      </c>
      <c r="P288" s="142" t="s">
        <v>375</v>
      </c>
    </row>
    <row r="289" spans="1:16" x14ac:dyDescent="0.25">
      <c r="A289" s="70"/>
      <c r="B289" s="65"/>
      <c r="C289" s="20" t="s">
        <v>49</v>
      </c>
      <c r="D289" s="15"/>
      <c r="E289" s="17"/>
      <c r="F289" s="17"/>
      <c r="G289" s="17"/>
      <c r="H289" s="15"/>
      <c r="I289" s="2">
        <v>109776.89114000001</v>
      </c>
      <c r="J289" s="2">
        <v>109397.89414999999</v>
      </c>
      <c r="K289" s="67"/>
      <c r="L289" s="70"/>
      <c r="M289" s="70"/>
      <c r="N289" s="73"/>
      <c r="O289" s="76"/>
      <c r="P289" s="143"/>
    </row>
    <row r="290" spans="1:16" x14ac:dyDescent="0.25">
      <c r="A290" s="70"/>
      <c r="B290" s="65"/>
      <c r="C290" s="20" t="s">
        <v>154</v>
      </c>
      <c r="D290" s="15"/>
      <c r="E290" s="17"/>
      <c r="F290" s="17"/>
      <c r="G290" s="17"/>
      <c r="H290" s="15"/>
      <c r="I290" s="2">
        <f>I291+I292</f>
        <v>2529.8348599999999</v>
      </c>
      <c r="J290" s="2">
        <f>J291+J292</f>
        <v>2521.1007800000002</v>
      </c>
      <c r="K290" s="67"/>
      <c r="L290" s="70"/>
      <c r="M290" s="70"/>
      <c r="N290" s="73"/>
      <c r="O290" s="76"/>
      <c r="P290" s="143"/>
    </row>
    <row r="291" spans="1:16" x14ac:dyDescent="0.25">
      <c r="A291" s="70"/>
      <c r="B291" s="65"/>
      <c r="C291" s="20" t="s">
        <v>20</v>
      </c>
      <c r="D291" s="15"/>
      <c r="E291" s="17"/>
      <c r="F291" s="17"/>
      <c r="G291" s="17"/>
      <c r="H291" s="15"/>
      <c r="I291" s="2">
        <v>2529.8348599999999</v>
      </c>
      <c r="J291" s="2">
        <v>2521.1007800000002</v>
      </c>
      <c r="K291" s="67"/>
      <c r="L291" s="70"/>
      <c r="M291" s="70"/>
      <c r="N291" s="73"/>
      <c r="O291" s="76"/>
      <c r="P291" s="143"/>
    </row>
    <row r="292" spans="1:16" x14ac:dyDescent="0.25">
      <c r="A292" s="71"/>
      <c r="B292" s="65"/>
      <c r="C292" s="20" t="s">
        <v>39</v>
      </c>
      <c r="D292" s="15"/>
      <c r="E292" s="17"/>
      <c r="F292" s="17"/>
      <c r="G292" s="17"/>
      <c r="H292" s="15"/>
      <c r="I292" s="2"/>
      <c r="J292" s="2"/>
      <c r="K292" s="68"/>
      <c r="L292" s="71"/>
      <c r="M292" s="71"/>
      <c r="N292" s="74"/>
      <c r="O292" s="77"/>
      <c r="P292" s="144"/>
    </row>
    <row r="293" spans="1:16" x14ac:dyDescent="0.25">
      <c r="A293" s="69" t="s">
        <v>127</v>
      </c>
      <c r="B293" s="65" t="s">
        <v>275</v>
      </c>
      <c r="C293" s="20" t="s">
        <v>19</v>
      </c>
      <c r="D293" s="15">
        <v>914</v>
      </c>
      <c r="E293" s="17" t="s">
        <v>21</v>
      </c>
      <c r="F293" s="17" t="s">
        <v>21</v>
      </c>
      <c r="G293" s="17" t="s">
        <v>81</v>
      </c>
      <c r="H293" s="15">
        <v>200</v>
      </c>
      <c r="I293" s="2">
        <f>I294+I295</f>
        <v>83677.909</v>
      </c>
      <c r="J293" s="2">
        <f>J294+J295</f>
        <v>81412.752889999989</v>
      </c>
      <c r="K293" s="66" t="s">
        <v>23</v>
      </c>
      <c r="L293" s="69" t="s">
        <v>159</v>
      </c>
      <c r="M293" s="69" t="s">
        <v>160</v>
      </c>
      <c r="N293" s="72">
        <v>68.67</v>
      </c>
      <c r="O293" s="75">
        <v>65.55</v>
      </c>
      <c r="P293" s="142" t="s">
        <v>376</v>
      </c>
    </row>
    <row r="294" spans="1:16" x14ac:dyDescent="0.25">
      <c r="A294" s="70"/>
      <c r="B294" s="65"/>
      <c r="C294" s="20" t="s">
        <v>49</v>
      </c>
      <c r="D294" s="15"/>
      <c r="E294" s="17"/>
      <c r="F294" s="17"/>
      <c r="G294" s="17"/>
      <c r="H294" s="15"/>
      <c r="I294" s="2">
        <v>81792.970319999993</v>
      </c>
      <c r="J294" s="2">
        <v>79578.981109999993</v>
      </c>
      <c r="K294" s="67"/>
      <c r="L294" s="70"/>
      <c r="M294" s="70"/>
      <c r="N294" s="73"/>
      <c r="O294" s="76"/>
      <c r="P294" s="145"/>
    </row>
    <row r="295" spans="1:16" x14ac:dyDescent="0.25">
      <c r="A295" s="70"/>
      <c r="B295" s="65"/>
      <c r="C295" s="20" t="s">
        <v>154</v>
      </c>
      <c r="D295" s="15"/>
      <c r="E295" s="17"/>
      <c r="F295" s="17"/>
      <c r="G295" s="17"/>
      <c r="H295" s="15"/>
      <c r="I295" s="2">
        <f>I296+I297</f>
        <v>1884.93868</v>
      </c>
      <c r="J295" s="2">
        <f>J296+J297</f>
        <v>1833.77178</v>
      </c>
      <c r="K295" s="67"/>
      <c r="L295" s="70"/>
      <c r="M295" s="70"/>
      <c r="N295" s="73"/>
      <c r="O295" s="76"/>
      <c r="P295" s="145"/>
    </row>
    <row r="296" spans="1:16" x14ac:dyDescent="0.25">
      <c r="A296" s="70"/>
      <c r="B296" s="65"/>
      <c r="C296" s="20" t="s">
        <v>20</v>
      </c>
      <c r="D296" s="15"/>
      <c r="E296" s="17"/>
      <c r="F296" s="17"/>
      <c r="G296" s="17"/>
      <c r="H296" s="15"/>
      <c r="I296" s="2">
        <v>1884.93868</v>
      </c>
      <c r="J296" s="2">
        <v>1833.77178</v>
      </c>
      <c r="K296" s="67"/>
      <c r="L296" s="70"/>
      <c r="M296" s="70"/>
      <c r="N296" s="73"/>
      <c r="O296" s="76"/>
      <c r="P296" s="145"/>
    </row>
    <row r="297" spans="1:16" x14ac:dyDescent="0.25">
      <c r="A297" s="71"/>
      <c r="B297" s="65"/>
      <c r="C297" s="20" t="s">
        <v>39</v>
      </c>
      <c r="D297" s="15"/>
      <c r="E297" s="17"/>
      <c r="F297" s="17"/>
      <c r="G297" s="17"/>
      <c r="H297" s="15"/>
      <c r="I297" s="2"/>
      <c r="J297" s="2"/>
      <c r="K297" s="68"/>
      <c r="L297" s="71"/>
      <c r="M297" s="71"/>
      <c r="N297" s="74"/>
      <c r="O297" s="77"/>
      <c r="P297" s="146"/>
    </row>
    <row r="298" spans="1:16" ht="18.75" customHeight="1" x14ac:dyDescent="0.25">
      <c r="A298" s="69" t="s">
        <v>128</v>
      </c>
      <c r="B298" s="65" t="s">
        <v>276</v>
      </c>
      <c r="C298" s="20" t="s">
        <v>19</v>
      </c>
      <c r="D298" s="15">
        <v>914</v>
      </c>
      <c r="E298" s="17" t="s">
        <v>21</v>
      </c>
      <c r="F298" s="17" t="s">
        <v>21</v>
      </c>
      <c r="G298" s="17" t="s">
        <v>81</v>
      </c>
      <c r="H298" s="15">
        <v>200</v>
      </c>
      <c r="I298" s="2">
        <f>I299+I300</f>
        <v>10468.866619999999</v>
      </c>
      <c r="J298" s="2">
        <f>J299+J300</f>
        <v>10468.866619999999</v>
      </c>
      <c r="K298" s="66" t="s">
        <v>23</v>
      </c>
      <c r="L298" s="69" t="s">
        <v>159</v>
      </c>
      <c r="M298" s="69" t="s">
        <v>160</v>
      </c>
      <c r="N298" s="72">
        <v>68.67</v>
      </c>
      <c r="O298" s="75">
        <v>65.55</v>
      </c>
      <c r="P298" s="136" t="s">
        <v>377</v>
      </c>
    </row>
    <row r="299" spans="1:16" x14ac:dyDescent="0.25">
      <c r="A299" s="70"/>
      <c r="B299" s="65"/>
      <c r="C299" s="20" t="s">
        <v>49</v>
      </c>
      <c r="D299" s="15"/>
      <c r="E299" s="17"/>
      <c r="F299" s="17"/>
      <c r="G299" s="17"/>
      <c r="H299" s="15"/>
      <c r="I299" s="2">
        <v>10233.043669999999</v>
      </c>
      <c r="J299" s="2">
        <v>10233.043669999999</v>
      </c>
      <c r="K299" s="67"/>
      <c r="L299" s="70"/>
      <c r="M299" s="70"/>
      <c r="N299" s="73"/>
      <c r="O299" s="76"/>
      <c r="P299" s="137"/>
    </row>
    <row r="300" spans="1:16" x14ac:dyDescent="0.25">
      <c r="A300" s="70"/>
      <c r="B300" s="65"/>
      <c r="C300" s="20" t="s">
        <v>154</v>
      </c>
      <c r="D300" s="15"/>
      <c r="E300" s="17"/>
      <c r="F300" s="17"/>
      <c r="G300" s="17"/>
      <c r="H300" s="15"/>
      <c r="I300" s="2">
        <f>I301+I302</f>
        <v>235.82294999999999</v>
      </c>
      <c r="J300" s="2">
        <f>J301+J302</f>
        <v>235.82294999999999</v>
      </c>
      <c r="K300" s="67"/>
      <c r="L300" s="70"/>
      <c r="M300" s="70"/>
      <c r="N300" s="73"/>
      <c r="O300" s="76"/>
      <c r="P300" s="137"/>
    </row>
    <row r="301" spans="1:16" x14ac:dyDescent="0.25">
      <c r="A301" s="70"/>
      <c r="B301" s="65"/>
      <c r="C301" s="20" t="s">
        <v>20</v>
      </c>
      <c r="D301" s="15"/>
      <c r="E301" s="17"/>
      <c r="F301" s="17"/>
      <c r="G301" s="17"/>
      <c r="H301" s="15"/>
      <c r="I301" s="2">
        <v>235.82294999999999</v>
      </c>
      <c r="J301" s="2">
        <v>235.82294999999999</v>
      </c>
      <c r="K301" s="67"/>
      <c r="L301" s="70"/>
      <c r="M301" s="70"/>
      <c r="N301" s="73"/>
      <c r="O301" s="76"/>
      <c r="P301" s="137"/>
    </row>
    <row r="302" spans="1:16" x14ac:dyDescent="0.25">
      <c r="A302" s="71"/>
      <c r="B302" s="65"/>
      <c r="C302" s="20" t="s">
        <v>39</v>
      </c>
      <c r="D302" s="15"/>
      <c r="E302" s="17"/>
      <c r="F302" s="17"/>
      <c r="G302" s="17"/>
      <c r="H302" s="15"/>
      <c r="I302" s="2"/>
      <c r="J302" s="2"/>
      <c r="K302" s="68"/>
      <c r="L302" s="71"/>
      <c r="M302" s="71"/>
      <c r="N302" s="74"/>
      <c r="O302" s="77"/>
      <c r="P302" s="138"/>
    </row>
    <row r="303" spans="1:16" x14ac:dyDescent="0.25">
      <c r="A303" s="69" t="s">
        <v>129</v>
      </c>
      <c r="B303" s="65" t="s">
        <v>277</v>
      </c>
      <c r="C303" s="20" t="s">
        <v>19</v>
      </c>
      <c r="D303" s="15">
        <v>914</v>
      </c>
      <c r="E303" s="17" t="s">
        <v>21</v>
      </c>
      <c r="F303" s="17" t="s">
        <v>21</v>
      </c>
      <c r="G303" s="17" t="s">
        <v>81</v>
      </c>
      <c r="H303" s="15">
        <v>200</v>
      </c>
      <c r="I303" s="2">
        <f>I304+I305</f>
        <v>75578.618789999993</v>
      </c>
      <c r="J303" s="2">
        <f>J304+J305</f>
        <v>75578.008869999991</v>
      </c>
      <c r="K303" s="66" t="s">
        <v>23</v>
      </c>
      <c r="L303" s="69" t="s">
        <v>159</v>
      </c>
      <c r="M303" s="69" t="s">
        <v>160</v>
      </c>
      <c r="N303" s="72">
        <v>68.67</v>
      </c>
      <c r="O303" s="75">
        <v>65.55</v>
      </c>
      <c r="P303" s="139" t="s">
        <v>378</v>
      </c>
    </row>
    <row r="304" spans="1:16" x14ac:dyDescent="0.25">
      <c r="A304" s="70"/>
      <c r="B304" s="65"/>
      <c r="C304" s="20" t="s">
        <v>49</v>
      </c>
      <c r="D304" s="15"/>
      <c r="E304" s="17"/>
      <c r="F304" s="17"/>
      <c r="G304" s="17"/>
      <c r="H304" s="15"/>
      <c r="I304" s="2">
        <v>73875.725109999999</v>
      </c>
      <c r="J304" s="2">
        <v>73875.128939999995</v>
      </c>
      <c r="K304" s="67"/>
      <c r="L304" s="70"/>
      <c r="M304" s="70"/>
      <c r="N304" s="73"/>
      <c r="O304" s="76"/>
      <c r="P304" s="140"/>
    </row>
    <row r="305" spans="1:19" x14ac:dyDescent="0.25">
      <c r="A305" s="70"/>
      <c r="B305" s="65"/>
      <c r="C305" s="20" t="s">
        <v>154</v>
      </c>
      <c r="D305" s="15"/>
      <c r="E305" s="17"/>
      <c r="F305" s="17"/>
      <c r="G305" s="17"/>
      <c r="H305" s="15"/>
      <c r="I305" s="2">
        <f>I306+I307</f>
        <v>1702.8936799999999</v>
      </c>
      <c r="J305" s="2">
        <f>J306+J307</f>
        <v>1702.8799300000001</v>
      </c>
      <c r="K305" s="67"/>
      <c r="L305" s="70"/>
      <c r="M305" s="70"/>
      <c r="N305" s="73"/>
      <c r="O305" s="76"/>
      <c r="P305" s="140"/>
    </row>
    <row r="306" spans="1:19" x14ac:dyDescent="0.25">
      <c r="A306" s="70"/>
      <c r="B306" s="65"/>
      <c r="C306" s="20" t="s">
        <v>20</v>
      </c>
      <c r="D306" s="15"/>
      <c r="E306" s="17"/>
      <c r="F306" s="17"/>
      <c r="G306" s="17"/>
      <c r="H306" s="15"/>
      <c r="I306" s="2">
        <v>1702.8936799999999</v>
      </c>
      <c r="J306" s="2">
        <v>1702.8799300000001</v>
      </c>
      <c r="K306" s="67"/>
      <c r="L306" s="70"/>
      <c r="M306" s="70"/>
      <c r="N306" s="73"/>
      <c r="O306" s="76"/>
      <c r="P306" s="140"/>
    </row>
    <row r="307" spans="1:19" x14ac:dyDescent="0.25">
      <c r="A307" s="71"/>
      <c r="B307" s="65"/>
      <c r="C307" s="20" t="s">
        <v>39</v>
      </c>
      <c r="D307" s="15"/>
      <c r="E307" s="17"/>
      <c r="F307" s="17"/>
      <c r="G307" s="17"/>
      <c r="H307" s="15"/>
      <c r="I307" s="2"/>
      <c r="J307" s="2"/>
      <c r="K307" s="68"/>
      <c r="L307" s="71"/>
      <c r="M307" s="71"/>
      <c r="N307" s="74"/>
      <c r="O307" s="77"/>
      <c r="P307" s="141"/>
    </row>
    <row r="308" spans="1:19" x14ac:dyDescent="0.25">
      <c r="A308" s="69" t="s">
        <v>131</v>
      </c>
      <c r="B308" s="65" t="s">
        <v>130</v>
      </c>
      <c r="C308" s="20" t="s">
        <v>19</v>
      </c>
      <c r="D308" s="15">
        <v>914</v>
      </c>
      <c r="E308" s="17"/>
      <c r="F308" s="17"/>
      <c r="G308" s="17" t="s">
        <v>217</v>
      </c>
      <c r="H308" s="15"/>
      <c r="I308" s="4">
        <f>I309+I310</f>
        <v>2391.4</v>
      </c>
      <c r="J308" s="4">
        <f>J309+J310</f>
        <v>2391.4</v>
      </c>
      <c r="K308" s="130" t="s">
        <v>23</v>
      </c>
      <c r="L308" s="133"/>
      <c r="M308" s="133"/>
      <c r="N308" s="105"/>
      <c r="O308" s="127"/>
      <c r="P308" s="105"/>
    </row>
    <row r="309" spans="1:19" x14ac:dyDescent="0.25">
      <c r="A309" s="70"/>
      <c r="B309" s="65"/>
      <c r="C309" s="20" t="s">
        <v>49</v>
      </c>
      <c r="D309" s="15"/>
      <c r="E309" s="17"/>
      <c r="F309" s="17"/>
      <c r="G309" s="17"/>
      <c r="H309" s="15"/>
      <c r="I309" s="4">
        <f>I314</f>
        <v>2367.4</v>
      </c>
      <c r="J309" s="4">
        <f>J314</f>
        <v>2367.4</v>
      </c>
      <c r="K309" s="131"/>
      <c r="L309" s="134"/>
      <c r="M309" s="134"/>
      <c r="N309" s="106"/>
      <c r="O309" s="128"/>
      <c r="P309" s="106"/>
    </row>
    <row r="310" spans="1:19" x14ac:dyDescent="0.25">
      <c r="A310" s="70"/>
      <c r="B310" s="65"/>
      <c r="C310" s="20" t="s">
        <v>154</v>
      </c>
      <c r="D310" s="15"/>
      <c r="E310" s="17"/>
      <c r="F310" s="17"/>
      <c r="G310" s="17"/>
      <c r="H310" s="15"/>
      <c r="I310" s="4">
        <f>I311+I312</f>
        <v>24</v>
      </c>
      <c r="J310" s="4">
        <f>J311+J312</f>
        <v>24</v>
      </c>
      <c r="K310" s="131"/>
      <c r="L310" s="134"/>
      <c r="M310" s="134"/>
      <c r="N310" s="106"/>
      <c r="O310" s="128"/>
      <c r="P310" s="106"/>
    </row>
    <row r="311" spans="1:19" x14ac:dyDescent="0.25">
      <c r="A311" s="70"/>
      <c r="B311" s="65"/>
      <c r="C311" s="20" t="s">
        <v>20</v>
      </c>
      <c r="D311" s="15"/>
      <c r="E311" s="17"/>
      <c r="F311" s="17"/>
      <c r="G311" s="17"/>
      <c r="H311" s="15"/>
      <c r="I311" s="4">
        <f>I316</f>
        <v>24</v>
      </c>
      <c r="J311" s="4">
        <f>J316</f>
        <v>24</v>
      </c>
      <c r="K311" s="131"/>
      <c r="L311" s="134"/>
      <c r="M311" s="134"/>
      <c r="N311" s="106"/>
      <c r="O311" s="128"/>
      <c r="P311" s="106"/>
    </row>
    <row r="312" spans="1:19" x14ac:dyDescent="0.25">
      <c r="A312" s="71"/>
      <c r="B312" s="65"/>
      <c r="C312" s="20" t="s">
        <v>39</v>
      </c>
      <c r="D312" s="15"/>
      <c r="E312" s="17"/>
      <c r="F312" s="17"/>
      <c r="G312" s="17"/>
      <c r="H312" s="15"/>
      <c r="I312" s="4">
        <f>I317</f>
        <v>0</v>
      </c>
      <c r="J312" s="4">
        <f>J317</f>
        <v>0</v>
      </c>
      <c r="K312" s="132"/>
      <c r="L312" s="135"/>
      <c r="M312" s="135"/>
      <c r="N312" s="107"/>
      <c r="O312" s="129"/>
      <c r="P312" s="107"/>
    </row>
    <row r="313" spans="1:19" x14ac:dyDescent="0.25">
      <c r="A313" s="69" t="s">
        <v>132</v>
      </c>
      <c r="B313" s="65" t="s">
        <v>278</v>
      </c>
      <c r="C313" s="20" t="s">
        <v>19</v>
      </c>
      <c r="D313" s="15">
        <v>914</v>
      </c>
      <c r="E313" s="17" t="s">
        <v>21</v>
      </c>
      <c r="F313" s="17" t="s">
        <v>21</v>
      </c>
      <c r="G313" s="17" t="s">
        <v>218</v>
      </c>
      <c r="H313" s="15">
        <v>600</v>
      </c>
      <c r="I313" s="2">
        <f>I314+I315</f>
        <v>2391.4</v>
      </c>
      <c r="J313" s="2">
        <f>J314+J315</f>
        <v>2391.4</v>
      </c>
      <c r="K313" s="66" t="s">
        <v>23</v>
      </c>
      <c r="L313" s="69" t="s">
        <v>159</v>
      </c>
      <c r="M313" s="69" t="s">
        <v>160</v>
      </c>
      <c r="N313" s="72">
        <v>68.67</v>
      </c>
      <c r="O313" s="75">
        <v>65.55</v>
      </c>
      <c r="P313" s="87" t="s">
        <v>379</v>
      </c>
    </row>
    <row r="314" spans="1:19" x14ac:dyDescent="0.25">
      <c r="A314" s="70"/>
      <c r="B314" s="65"/>
      <c r="C314" s="20" t="s">
        <v>49</v>
      </c>
      <c r="D314" s="15"/>
      <c r="E314" s="17"/>
      <c r="F314" s="17"/>
      <c r="G314" s="17"/>
      <c r="H314" s="15"/>
      <c r="I314" s="2">
        <v>2367.4</v>
      </c>
      <c r="J314" s="2">
        <v>2367.4</v>
      </c>
      <c r="K314" s="67"/>
      <c r="L314" s="70"/>
      <c r="M314" s="70"/>
      <c r="N314" s="73"/>
      <c r="O314" s="76"/>
      <c r="P314" s="88"/>
    </row>
    <row r="315" spans="1:19" x14ac:dyDescent="0.25">
      <c r="A315" s="70"/>
      <c r="B315" s="65"/>
      <c r="C315" s="20" t="s">
        <v>154</v>
      </c>
      <c r="D315" s="15"/>
      <c r="E315" s="17"/>
      <c r="F315" s="17"/>
      <c r="G315" s="17"/>
      <c r="H315" s="15"/>
      <c r="I315" s="2">
        <f>I316+I317</f>
        <v>24</v>
      </c>
      <c r="J315" s="2">
        <f>J316+J317</f>
        <v>24</v>
      </c>
      <c r="K315" s="67"/>
      <c r="L315" s="70"/>
      <c r="M315" s="70"/>
      <c r="N315" s="73"/>
      <c r="O315" s="76"/>
      <c r="P315" s="88"/>
    </row>
    <row r="316" spans="1:19" x14ac:dyDescent="0.25">
      <c r="A316" s="70"/>
      <c r="B316" s="65"/>
      <c r="C316" s="20" t="s">
        <v>20</v>
      </c>
      <c r="D316" s="15"/>
      <c r="E316" s="17"/>
      <c r="F316" s="17"/>
      <c r="G316" s="17"/>
      <c r="H316" s="15"/>
      <c r="I316" s="2">
        <v>24</v>
      </c>
      <c r="J316" s="2">
        <v>24</v>
      </c>
      <c r="K316" s="67"/>
      <c r="L316" s="70"/>
      <c r="M316" s="70"/>
      <c r="N316" s="73"/>
      <c r="O316" s="76"/>
      <c r="P316" s="88"/>
    </row>
    <row r="317" spans="1:19" x14ac:dyDescent="0.25">
      <c r="A317" s="71"/>
      <c r="B317" s="65"/>
      <c r="C317" s="20" t="s">
        <v>39</v>
      </c>
      <c r="D317" s="15"/>
      <c r="E317" s="17"/>
      <c r="F317" s="17"/>
      <c r="G317" s="17"/>
      <c r="H317" s="15"/>
      <c r="I317" s="2"/>
      <c r="J317" s="2"/>
      <c r="K317" s="68"/>
      <c r="L317" s="71"/>
      <c r="M317" s="71"/>
      <c r="N317" s="74"/>
      <c r="O317" s="77"/>
      <c r="P317" s="89"/>
    </row>
    <row r="318" spans="1:19" x14ac:dyDescent="0.25">
      <c r="A318" s="69" t="s">
        <v>133</v>
      </c>
      <c r="B318" s="124" t="s">
        <v>261</v>
      </c>
      <c r="C318" s="43" t="s">
        <v>19</v>
      </c>
      <c r="D318" s="34"/>
      <c r="E318" s="33"/>
      <c r="F318" s="33"/>
      <c r="G318" s="33"/>
      <c r="H318" s="15"/>
      <c r="I318" s="2">
        <f t="shared" ref="I318:J321" si="2">I323+I328+I333+I338</f>
        <v>105599.0917</v>
      </c>
      <c r="J318" s="2">
        <f t="shared" si="2"/>
        <v>65502.079329999993</v>
      </c>
      <c r="K318" s="66" t="s">
        <v>23</v>
      </c>
      <c r="L318" s="69"/>
      <c r="M318" s="69"/>
      <c r="N318" s="72"/>
      <c r="O318" s="72"/>
      <c r="P318" s="72"/>
    </row>
    <row r="319" spans="1:19" x14ac:dyDescent="0.25">
      <c r="A319" s="70"/>
      <c r="B319" s="125"/>
      <c r="C319" s="43" t="s">
        <v>49</v>
      </c>
      <c r="D319" s="34">
        <v>914</v>
      </c>
      <c r="E319" s="33" t="s">
        <v>21</v>
      </c>
      <c r="F319" s="33" t="s">
        <v>21</v>
      </c>
      <c r="G319" s="33" t="s">
        <v>200</v>
      </c>
      <c r="H319" s="15">
        <v>200</v>
      </c>
      <c r="I319" s="2">
        <f t="shared" si="2"/>
        <v>104543.09999999999</v>
      </c>
      <c r="J319" s="2">
        <f t="shared" si="2"/>
        <v>64847.058029999993</v>
      </c>
      <c r="K319" s="67"/>
      <c r="L319" s="70"/>
      <c r="M319" s="70"/>
      <c r="N319" s="73"/>
      <c r="O319" s="73"/>
      <c r="P319" s="73"/>
      <c r="S319" s="65" t="s">
        <v>279</v>
      </c>
    </row>
    <row r="320" spans="1:19" x14ac:dyDescent="0.25">
      <c r="A320" s="70"/>
      <c r="B320" s="125"/>
      <c r="C320" s="43" t="s">
        <v>154</v>
      </c>
      <c r="D320" s="34"/>
      <c r="E320" s="33"/>
      <c r="F320" s="33"/>
      <c r="G320" s="33" t="s">
        <v>270</v>
      </c>
      <c r="H320" s="15"/>
      <c r="I320" s="2">
        <f t="shared" si="2"/>
        <v>1055.9917</v>
      </c>
      <c r="J320" s="2">
        <f t="shared" si="2"/>
        <v>655.0213</v>
      </c>
      <c r="K320" s="67"/>
      <c r="L320" s="70"/>
      <c r="M320" s="70"/>
      <c r="N320" s="73"/>
      <c r="O320" s="73"/>
      <c r="P320" s="73"/>
      <c r="S320" s="65"/>
    </row>
    <row r="321" spans="1:19" x14ac:dyDescent="0.25">
      <c r="A321" s="70"/>
      <c r="B321" s="125"/>
      <c r="C321" s="43" t="s">
        <v>20</v>
      </c>
      <c r="D321" s="34"/>
      <c r="E321" s="33"/>
      <c r="F321" s="33"/>
      <c r="G321" s="33"/>
      <c r="H321" s="15"/>
      <c r="I321" s="2">
        <f>I326+I331+I336+I341</f>
        <v>1055.9917</v>
      </c>
      <c r="J321" s="2">
        <f t="shared" si="2"/>
        <v>655.0213</v>
      </c>
      <c r="K321" s="67"/>
      <c r="L321" s="70"/>
      <c r="M321" s="70"/>
      <c r="N321" s="73"/>
      <c r="O321" s="73"/>
      <c r="P321" s="73"/>
      <c r="S321" s="65"/>
    </row>
    <row r="322" spans="1:19" x14ac:dyDescent="0.25">
      <c r="A322" s="71"/>
      <c r="B322" s="126"/>
      <c r="C322" s="43" t="s">
        <v>39</v>
      </c>
      <c r="D322" s="34"/>
      <c r="E322" s="33"/>
      <c r="F322" s="33"/>
      <c r="G322" s="33"/>
      <c r="H322" s="15"/>
      <c r="I322" s="2">
        <f>I327+I332+I337+I342</f>
        <v>0</v>
      </c>
      <c r="J322" s="2">
        <f>J327+J332+J337+J342</f>
        <v>0</v>
      </c>
      <c r="K322" s="68"/>
      <c r="L322" s="71"/>
      <c r="M322" s="71"/>
      <c r="N322" s="74"/>
      <c r="O322" s="74"/>
      <c r="P322" s="74"/>
      <c r="S322" s="65"/>
    </row>
    <row r="323" spans="1:19" ht="18" customHeight="1" x14ac:dyDescent="0.25">
      <c r="A323" s="69" t="s">
        <v>134</v>
      </c>
      <c r="B323" s="65" t="s">
        <v>309</v>
      </c>
      <c r="C323" s="43" t="s">
        <v>19</v>
      </c>
      <c r="D323" s="34"/>
      <c r="E323" s="33"/>
      <c r="F323" s="33"/>
      <c r="G323" s="33"/>
      <c r="H323" s="15"/>
      <c r="I323" s="2">
        <f>I324+I325</f>
        <v>416.97</v>
      </c>
      <c r="J323" s="2">
        <f>J324+J325</f>
        <v>0</v>
      </c>
      <c r="K323" s="66" t="s">
        <v>23</v>
      </c>
      <c r="L323" s="69" t="s">
        <v>159</v>
      </c>
      <c r="M323" s="69" t="s">
        <v>160</v>
      </c>
      <c r="N323" s="72">
        <v>68.67</v>
      </c>
      <c r="O323" s="75">
        <v>65.55</v>
      </c>
      <c r="P323" s="78" t="s">
        <v>380</v>
      </c>
      <c r="S323" s="65"/>
    </row>
    <row r="324" spans="1:19" x14ac:dyDescent="0.25">
      <c r="A324" s="70"/>
      <c r="B324" s="65"/>
      <c r="C324" s="20" t="s">
        <v>49</v>
      </c>
      <c r="D324" s="15">
        <v>914</v>
      </c>
      <c r="E324" s="17" t="s">
        <v>21</v>
      </c>
      <c r="F324" s="17" t="s">
        <v>21</v>
      </c>
      <c r="G324" s="17" t="s">
        <v>200</v>
      </c>
      <c r="H324" s="15">
        <v>200</v>
      </c>
      <c r="I324" s="2">
        <v>412.8</v>
      </c>
      <c r="J324" s="2">
        <v>0</v>
      </c>
      <c r="K324" s="67"/>
      <c r="L324" s="70"/>
      <c r="M324" s="70"/>
      <c r="N324" s="73"/>
      <c r="O324" s="76"/>
      <c r="P324" s="79"/>
    </row>
    <row r="325" spans="1:19" x14ac:dyDescent="0.25">
      <c r="A325" s="70"/>
      <c r="B325" s="65"/>
      <c r="C325" s="20" t="s">
        <v>154</v>
      </c>
      <c r="D325" s="15"/>
      <c r="E325" s="17"/>
      <c r="F325" s="17"/>
      <c r="G325" s="17" t="s">
        <v>270</v>
      </c>
      <c r="H325" s="15"/>
      <c r="I325" s="2">
        <f>I326+I327</f>
        <v>4.17</v>
      </c>
      <c r="J325" s="2">
        <f>J326+J327</f>
        <v>0</v>
      </c>
      <c r="K325" s="67"/>
      <c r="L325" s="70"/>
      <c r="M325" s="70"/>
      <c r="N325" s="73"/>
      <c r="O325" s="76"/>
      <c r="P325" s="79"/>
    </row>
    <row r="326" spans="1:19" x14ac:dyDescent="0.25">
      <c r="A326" s="70"/>
      <c r="B326" s="65"/>
      <c r="C326" s="20" t="s">
        <v>20</v>
      </c>
      <c r="D326" s="15"/>
      <c r="E326" s="17"/>
      <c r="F326" s="17"/>
      <c r="G326" s="17"/>
      <c r="H326" s="15"/>
      <c r="I326" s="2">
        <v>4.17</v>
      </c>
      <c r="J326" s="2">
        <v>0</v>
      </c>
      <c r="K326" s="67"/>
      <c r="L326" s="70"/>
      <c r="M326" s="70"/>
      <c r="N326" s="73"/>
      <c r="O326" s="76"/>
      <c r="P326" s="79"/>
    </row>
    <row r="327" spans="1:19" x14ac:dyDescent="0.25">
      <c r="A327" s="71"/>
      <c r="B327" s="65"/>
      <c r="C327" s="20" t="s">
        <v>39</v>
      </c>
      <c r="D327" s="15"/>
      <c r="E327" s="17"/>
      <c r="F327" s="17"/>
      <c r="G327" s="17"/>
      <c r="H327" s="15"/>
      <c r="I327" s="2"/>
      <c r="J327" s="2"/>
      <c r="K327" s="68"/>
      <c r="L327" s="71"/>
      <c r="M327" s="71"/>
      <c r="N327" s="74"/>
      <c r="O327" s="77"/>
      <c r="P327" s="80"/>
    </row>
    <row r="328" spans="1:19" x14ac:dyDescent="0.25">
      <c r="A328" s="69" t="s">
        <v>135</v>
      </c>
      <c r="B328" s="65" t="s">
        <v>310</v>
      </c>
      <c r="C328" s="20" t="s">
        <v>19</v>
      </c>
      <c r="D328" s="15"/>
      <c r="E328" s="17"/>
      <c r="F328" s="17"/>
      <c r="G328" s="17"/>
      <c r="H328" s="15"/>
      <c r="I328" s="2">
        <f>I329+I330</f>
        <v>4886.9697000000006</v>
      </c>
      <c r="J328" s="2">
        <f>J329+J330</f>
        <v>4886.9677499999998</v>
      </c>
      <c r="K328" s="66" t="s">
        <v>23</v>
      </c>
      <c r="L328" s="69" t="s">
        <v>159</v>
      </c>
      <c r="M328" s="69" t="s">
        <v>160</v>
      </c>
      <c r="N328" s="72">
        <v>68.67</v>
      </c>
      <c r="O328" s="75">
        <v>65.55</v>
      </c>
      <c r="P328" s="78" t="s">
        <v>381</v>
      </c>
    </row>
    <row r="329" spans="1:19" x14ac:dyDescent="0.25">
      <c r="A329" s="70"/>
      <c r="B329" s="65"/>
      <c r="C329" s="20" t="s">
        <v>49</v>
      </c>
      <c r="D329" s="15">
        <v>914</v>
      </c>
      <c r="E329" s="17" t="s">
        <v>21</v>
      </c>
      <c r="F329" s="17" t="s">
        <v>21</v>
      </c>
      <c r="G329" s="17" t="s">
        <v>200</v>
      </c>
      <c r="H329" s="15">
        <v>200</v>
      </c>
      <c r="I329" s="2">
        <v>4838.1000000000004</v>
      </c>
      <c r="J329" s="2">
        <v>4838.0980399999999</v>
      </c>
      <c r="K329" s="67"/>
      <c r="L329" s="70"/>
      <c r="M329" s="70"/>
      <c r="N329" s="73"/>
      <c r="O329" s="76"/>
      <c r="P329" s="79"/>
    </row>
    <row r="330" spans="1:19" x14ac:dyDescent="0.25">
      <c r="A330" s="70"/>
      <c r="B330" s="65"/>
      <c r="C330" s="20" t="s">
        <v>154</v>
      </c>
      <c r="D330" s="15"/>
      <c r="E330" s="17"/>
      <c r="F330" s="17"/>
      <c r="G330" s="17" t="s">
        <v>270</v>
      </c>
      <c r="H330" s="15"/>
      <c r="I330" s="2">
        <f>I331+I332</f>
        <v>48.869700000000002</v>
      </c>
      <c r="J330" s="2">
        <f>J331+J332</f>
        <v>48.869709999999998</v>
      </c>
      <c r="K330" s="67"/>
      <c r="L330" s="70"/>
      <c r="M330" s="70"/>
      <c r="N330" s="73"/>
      <c r="O330" s="76"/>
      <c r="P330" s="79"/>
      <c r="Q330" s="10" t="s">
        <v>297</v>
      </c>
    </row>
    <row r="331" spans="1:19" x14ac:dyDescent="0.25">
      <c r="A331" s="70"/>
      <c r="B331" s="65"/>
      <c r="C331" s="20" t="s">
        <v>20</v>
      </c>
      <c r="D331" s="15"/>
      <c r="E331" s="17"/>
      <c r="F331" s="17"/>
      <c r="G331" s="17"/>
      <c r="H331" s="15"/>
      <c r="I331" s="2">
        <v>48.869700000000002</v>
      </c>
      <c r="J331" s="2">
        <v>48.869709999999998</v>
      </c>
      <c r="K331" s="67"/>
      <c r="L331" s="70"/>
      <c r="M331" s="70"/>
      <c r="N331" s="73"/>
      <c r="O331" s="76"/>
      <c r="P331" s="79"/>
    </row>
    <row r="332" spans="1:19" x14ac:dyDescent="0.25">
      <c r="A332" s="71"/>
      <c r="B332" s="65"/>
      <c r="C332" s="20" t="s">
        <v>39</v>
      </c>
      <c r="D332" s="15"/>
      <c r="E332" s="17"/>
      <c r="F332" s="17"/>
      <c r="G332" s="17"/>
      <c r="H332" s="15"/>
      <c r="I332" s="2"/>
      <c r="J332" s="2"/>
      <c r="K332" s="68"/>
      <c r="L332" s="71"/>
      <c r="M332" s="71"/>
      <c r="N332" s="74"/>
      <c r="O332" s="77"/>
      <c r="P332" s="80"/>
    </row>
    <row r="333" spans="1:19" x14ac:dyDescent="0.25">
      <c r="A333" s="69" t="s">
        <v>137</v>
      </c>
      <c r="B333" s="65" t="s">
        <v>311</v>
      </c>
      <c r="C333" s="20" t="s">
        <v>19</v>
      </c>
      <c r="D333" s="15"/>
      <c r="E333" s="17"/>
      <c r="F333" s="17"/>
      <c r="G333" s="17"/>
      <c r="H333" s="15"/>
      <c r="I333" s="2">
        <f>I334+I335</f>
        <v>97239.899000000005</v>
      </c>
      <c r="J333" s="2">
        <f>J334+J335</f>
        <v>57559.85858</v>
      </c>
      <c r="K333" s="66" t="s">
        <v>23</v>
      </c>
      <c r="L333" s="69" t="s">
        <v>159</v>
      </c>
      <c r="M333" s="69" t="s">
        <v>160</v>
      </c>
      <c r="N333" s="72">
        <v>68.67</v>
      </c>
      <c r="O333" s="75">
        <v>65.55</v>
      </c>
      <c r="P333" s="78" t="s">
        <v>382</v>
      </c>
    </row>
    <row r="334" spans="1:19" x14ac:dyDescent="0.25">
      <c r="A334" s="70"/>
      <c r="B334" s="65"/>
      <c r="C334" s="20" t="s">
        <v>49</v>
      </c>
      <c r="D334" s="15">
        <v>914</v>
      </c>
      <c r="E334" s="17" t="s">
        <v>21</v>
      </c>
      <c r="F334" s="17" t="s">
        <v>21</v>
      </c>
      <c r="G334" s="17" t="s">
        <v>200</v>
      </c>
      <c r="H334" s="15">
        <v>200</v>
      </c>
      <c r="I334" s="2">
        <v>96267.5</v>
      </c>
      <c r="J334" s="2">
        <v>56984.259989999999</v>
      </c>
      <c r="K334" s="67"/>
      <c r="L334" s="70"/>
      <c r="M334" s="70"/>
      <c r="N334" s="73"/>
      <c r="O334" s="76"/>
      <c r="P334" s="79"/>
      <c r="Q334" s="10" t="s">
        <v>297</v>
      </c>
    </row>
    <row r="335" spans="1:19" x14ac:dyDescent="0.25">
      <c r="A335" s="70"/>
      <c r="B335" s="65"/>
      <c r="C335" s="20" t="s">
        <v>154</v>
      </c>
      <c r="D335" s="15"/>
      <c r="E335" s="17"/>
      <c r="F335" s="17"/>
      <c r="G335" s="17" t="s">
        <v>270</v>
      </c>
      <c r="H335" s="15"/>
      <c r="I335" s="2">
        <f>I336+I337</f>
        <v>972.399</v>
      </c>
      <c r="J335" s="2">
        <f>J336+J337</f>
        <v>575.59858999999994</v>
      </c>
      <c r="K335" s="67"/>
      <c r="L335" s="70"/>
      <c r="M335" s="70"/>
      <c r="N335" s="73"/>
      <c r="O335" s="76"/>
      <c r="P335" s="79"/>
      <c r="S335" s="10">
        <v>204996.4</v>
      </c>
    </row>
    <row r="336" spans="1:19" x14ac:dyDescent="0.25">
      <c r="A336" s="70"/>
      <c r="B336" s="65"/>
      <c r="C336" s="20" t="s">
        <v>20</v>
      </c>
      <c r="D336" s="15"/>
      <c r="E336" s="17"/>
      <c r="F336" s="17"/>
      <c r="G336" s="17"/>
      <c r="H336" s="15"/>
      <c r="I336" s="2">
        <v>972.399</v>
      </c>
      <c r="J336" s="2">
        <v>575.59858999999994</v>
      </c>
      <c r="K336" s="67"/>
      <c r="L336" s="70"/>
      <c r="M336" s="70"/>
      <c r="N336" s="73"/>
      <c r="O336" s="76"/>
      <c r="P336" s="79"/>
      <c r="S336" s="10">
        <v>66849.8</v>
      </c>
    </row>
    <row r="337" spans="1:19" x14ac:dyDescent="0.25">
      <c r="A337" s="71"/>
      <c r="B337" s="65"/>
      <c r="C337" s="20" t="s">
        <v>39</v>
      </c>
      <c r="D337" s="15"/>
      <c r="E337" s="17"/>
      <c r="F337" s="17"/>
      <c r="G337" s="17"/>
      <c r="H337" s="15"/>
      <c r="I337" s="2"/>
      <c r="J337" s="2"/>
      <c r="K337" s="68"/>
      <c r="L337" s="71"/>
      <c r="M337" s="71"/>
      <c r="N337" s="74"/>
      <c r="O337" s="77"/>
      <c r="P337" s="80"/>
      <c r="S337" s="10">
        <v>8925.2000000000007</v>
      </c>
    </row>
    <row r="338" spans="1:19" x14ac:dyDescent="0.25">
      <c r="A338" s="69" t="s">
        <v>280</v>
      </c>
      <c r="B338" s="65" t="s">
        <v>312</v>
      </c>
      <c r="C338" s="20" t="s">
        <v>19</v>
      </c>
      <c r="D338" s="15"/>
      <c r="E338" s="17"/>
      <c r="F338" s="17"/>
      <c r="G338" s="17"/>
      <c r="H338" s="15"/>
      <c r="I338" s="2">
        <f>I339+I340</f>
        <v>3055.2529999999997</v>
      </c>
      <c r="J338" s="2">
        <f>J339+J340</f>
        <v>3055.2529999999997</v>
      </c>
      <c r="K338" s="66" t="s">
        <v>23</v>
      </c>
      <c r="L338" s="69" t="s">
        <v>159</v>
      </c>
      <c r="M338" s="69" t="s">
        <v>160</v>
      </c>
      <c r="N338" s="72">
        <v>68.67</v>
      </c>
      <c r="O338" s="75">
        <v>65.55</v>
      </c>
      <c r="P338" s="78" t="s">
        <v>383</v>
      </c>
      <c r="S338" s="10">
        <v>56617.7</v>
      </c>
    </row>
    <row r="339" spans="1:19" x14ac:dyDescent="0.25">
      <c r="A339" s="70"/>
      <c r="B339" s="65"/>
      <c r="C339" s="20" t="s">
        <v>49</v>
      </c>
      <c r="D339" s="15">
        <v>914</v>
      </c>
      <c r="E339" s="17" t="s">
        <v>21</v>
      </c>
      <c r="F339" s="17" t="s">
        <v>21</v>
      </c>
      <c r="G339" s="17" t="s">
        <v>200</v>
      </c>
      <c r="H339" s="15">
        <v>200</v>
      </c>
      <c r="I339" s="2">
        <v>3024.7</v>
      </c>
      <c r="J339" s="2">
        <v>3024.7</v>
      </c>
      <c r="K339" s="67"/>
      <c r="L339" s="70"/>
      <c r="M339" s="70"/>
      <c r="N339" s="73"/>
      <c r="O339" s="76"/>
      <c r="P339" s="79"/>
      <c r="S339" s="10">
        <v>282032.09999999998</v>
      </c>
    </row>
    <row r="340" spans="1:19" x14ac:dyDescent="0.25">
      <c r="A340" s="70"/>
      <c r="B340" s="65"/>
      <c r="C340" s="20" t="s">
        <v>154</v>
      </c>
      <c r="D340" s="15"/>
      <c r="E340" s="17"/>
      <c r="F340" s="17"/>
      <c r="G340" s="17" t="s">
        <v>270</v>
      </c>
      <c r="H340" s="15"/>
      <c r="I340" s="2">
        <f>I341+I342</f>
        <v>30.553000000000001</v>
      </c>
      <c r="J340" s="2">
        <f>J341+J342</f>
        <v>30.553000000000001</v>
      </c>
      <c r="K340" s="67"/>
      <c r="L340" s="70"/>
      <c r="M340" s="70"/>
      <c r="N340" s="73"/>
      <c r="O340" s="76"/>
      <c r="P340" s="79"/>
      <c r="S340" s="10">
        <v>99.9</v>
      </c>
    </row>
    <row r="341" spans="1:19" x14ac:dyDescent="0.25">
      <c r="A341" s="70"/>
      <c r="B341" s="65"/>
      <c r="C341" s="20" t="s">
        <v>20</v>
      </c>
      <c r="D341" s="15"/>
      <c r="E341" s="17"/>
      <c r="F341" s="17"/>
      <c r="G341" s="17"/>
      <c r="H341" s="15"/>
      <c r="I341" s="2">
        <v>30.553000000000001</v>
      </c>
      <c r="J341" s="2">
        <v>30.553000000000001</v>
      </c>
      <c r="K341" s="67"/>
      <c r="L341" s="70"/>
      <c r="M341" s="70"/>
      <c r="N341" s="73"/>
      <c r="O341" s="76"/>
      <c r="P341" s="79"/>
      <c r="S341" s="10">
        <v>2391.4</v>
      </c>
    </row>
    <row r="342" spans="1:19" x14ac:dyDescent="0.25">
      <c r="A342" s="71"/>
      <c r="B342" s="65"/>
      <c r="C342" s="20" t="s">
        <v>39</v>
      </c>
      <c r="D342" s="15"/>
      <c r="E342" s="17"/>
      <c r="F342" s="17"/>
      <c r="G342" s="17"/>
      <c r="H342" s="15"/>
      <c r="I342" s="2"/>
      <c r="J342" s="2"/>
      <c r="K342" s="68"/>
      <c r="L342" s="71"/>
      <c r="M342" s="71"/>
      <c r="N342" s="74"/>
      <c r="O342" s="77"/>
      <c r="P342" s="80"/>
      <c r="S342" s="10">
        <v>577474.5</v>
      </c>
    </row>
    <row r="343" spans="1:19" x14ac:dyDescent="0.25">
      <c r="A343" s="69" t="s">
        <v>282</v>
      </c>
      <c r="B343" s="124" t="s">
        <v>136</v>
      </c>
      <c r="C343" s="20" t="s">
        <v>19</v>
      </c>
      <c r="D343" s="15"/>
      <c r="E343" s="17"/>
      <c r="F343" s="17"/>
      <c r="G343" s="17"/>
      <c r="H343" s="15"/>
      <c r="I343" s="2">
        <f>I344+I345</f>
        <v>6071</v>
      </c>
      <c r="J343" s="2">
        <f>J344+J345</f>
        <v>6070.8266700000004</v>
      </c>
      <c r="K343" s="66" t="s">
        <v>23</v>
      </c>
      <c r="L343" s="69" t="s">
        <v>159</v>
      </c>
      <c r="M343" s="69" t="s">
        <v>160</v>
      </c>
      <c r="N343" s="72">
        <v>68.67</v>
      </c>
      <c r="O343" s="75">
        <v>65.55</v>
      </c>
      <c r="P343" s="124" t="s">
        <v>384</v>
      </c>
      <c r="S343" s="10">
        <v>3041476.7</v>
      </c>
    </row>
    <row r="344" spans="1:19" x14ac:dyDescent="0.25">
      <c r="A344" s="70"/>
      <c r="B344" s="125"/>
      <c r="C344" s="20" t="s">
        <v>49</v>
      </c>
      <c r="D344" s="15"/>
      <c r="E344" s="17"/>
      <c r="F344" s="17"/>
      <c r="G344" s="17"/>
      <c r="H344" s="15"/>
      <c r="I344" s="2">
        <f>I349</f>
        <v>0</v>
      </c>
      <c r="J344" s="2">
        <f>J349</f>
        <v>0</v>
      </c>
      <c r="K344" s="67"/>
      <c r="L344" s="70"/>
      <c r="M344" s="70"/>
      <c r="N344" s="73"/>
      <c r="O344" s="76"/>
      <c r="P344" s="125"/>
      <c r="S344" s="10">
        <v>3735171.9</v>
      </c>
    </row>
    <row r="345" spans="1:19" x14ac:dyDescent="0.25">
      <c r="A345" s="70"/>
      <c r="B345" s="125"/>
      <c r="C345" s="20" t="s">
        <v>154</v>
      </c>
      <c r="D345" s="15"/>
      <c r="E345" s="17"/>
      <c r="F345" s="17"/>
      <c r="G345" s="17"/>
      <c r="H345" s="15"/>
      <c r="I345" s="2">
        <f>I346+I347</f>
        <v>6071</v>
      </c>
      <c r="J345" s="2">
        <f>J346+J347</f>
        <v>6070.8266700000004</v>
      </c>
      <c r="K345" s="67"/>
      <c r="L345" s="70"/>
      <c r="M345" s="70"/>
      <c r="N345" s="73"/>
      <c r="O345" s="76"/>
      <c r="P345" s="125"/>
      <c r="S345" s="10">
        <v>273141.8</v>
      </c>
    </row>
    <row r="346" spans="1:19" x14ac:dyDescent="0.25">
      <c r="A346" s="70"/>
      <c r="B346" s="125"/>
      <c r="C346" s="20" t="s">
        <v>20</v>
      </c>
      <c r="D346" s="15">
        <v>914</v>
      </c>
      <c r="E346" s="17" t="s">
        <v>21</v>
      </c>
      <c r="F346" s="17" t="s">
        <v>22</v>
      </c>
      <c r="G346" s="17" t="s">
        <v>190</v>
      </c>
      <c r="H346" s="15">
        <v>600</v>
      </c>
      <c r="I346" s="2">
        <v>6071</v>
      </c>
      <c r="J346" s="2">
        <v>6070.8266700000004</v>
      </c>
      <c r="K346" s="67"/>
      <c r="L346" s="70"/>
      <c r="M346" s="70"/>
      <c r="N346" s="73"/>
      <c r="O346" s="76"/>
      <c r="P346" s="125"/>
      <c r="S346" s="10">
        <v>62653.7</v>
      </c>
    </row>
    <row r="347" spans="1:19" x14ac:dyDescent="0.25">
      <c r="A347" s="71"/>
      <c r="B347" s="126"/>
      <c r="C347" s="20" t="s">
        <v>39</v>
      </c>
      <c r="D347" s="15"/>
      <c r="E347" s="17"/>
      <c r="F347" s="17"/>
      <c r="G347" s="17"/>
      <c r="H347" s="15"/>
      <c r="I347" s="2">
        <f>I352</f>
        <v>0</v>
      </c>
      <c r="J347" s="2">
        <f>J352</f>
        <v>0</v>
      </c>
      <c r="K347" s="68"/>
      <c r="L347" s="71"/>
      <c r="M347" s="71"/>
      <c r="N347" s="74"/>
      <c r="O347" s="77"/>
      <c r="P347" s="126"/>
    </row>
    <row r="348" spans="1:19" ht="21" customHeight="1" x14ac:dyDescent="0.25">
      <c r="A348" s="69" t="s">
        <v>284</v>
      </c>
      <c r="B348" s="65" t="s">
        <v>260</v>
      </c>
      <c r="C348" s="20" t="s">
        <v>19</v>
      </c>
      <c r="D348" s="15"/>
      <c r="E348" s="17"/>
      <c r="F348" s="17"/>
      <c r="G348" s="17"/>
      <c r="H348" s="15"/>
      <c r="I348" s="2">
        <f>I349+I350</f>
        <v>29829</v>
      </c>
      <c r="J348" s="2">
        <f>J349+J350</f>
        <v>29829</v>
      </c>
      <c r="K348" s="66" t="s">
        <v>23</v>
      </c>
      <c r="L348" s="69" t="s">
        <v>159</v>
      </c>
      <c r="M348" s="69" t="s">
        <v>160</v>
      </c>
      <c r="N348" s="72">
        <v>68.67</v>
      </c>
      <c r="O348" s="75">
        <v>65.55</v>
      </c>
      <c r="P348" s="124" t="s">
        <v>385</v>
      </c>
      <c r="Q348" s="23"/>
    </row>
    <row r="349" spans="1:19" x14ac:dyDescent="0.25">
      <c r="A349" s="70"/>
      <c r="B349" s="65"/>
      <c r="C349" s="20" t="s">
        <v>49</v>
      </c>
      <c r="D349" s="15"/>
      <c r="E349" s="17"/>
      <c r="F349" s="17"/>
      <c r="G349" s="17"/>
      <c r="H349" s="15"/>
      <c r="I349" s="2"/>
      <c r="J349" s="2"/>
      <c r="K349" s="67"/>
      <c r="L349" s="70"/>
      <c r="M349" s="70"/>
      <c r="N349" s="73"/>
      <c r="O349" s="76"/>
      <c r="P349" s="125"/>
      <c r="Q349" s="23"/>
      <c r="S349" s="10">
        <f>SUM(S334:S348)</f>
        <v>8311831.0999999996</v>
      </c>
    </row>
    <row r="350" spans="1:19" x14ac:dyDescent="0.25">
      <c r="A350" s="70"/>
      <c r="B350" s="65"/>
      <c r="C350" s="20" t="s">
        <v>154</v>
      </c>
      <c r="D350" s="15"/>
      <c r="E350" s="17"/>
      <c r="F350" s="17"/>
      <c r="G350" s="17"/>
      <c r="H350" s="15"/>
      <c r="I350" s="2">
        <f>I351+I352</f>
        <v>29829</v>
      </c>
      <c r="J350" s="2">
        <f>J351+J352</f>
        <v>29829</v>
      </c>
      <c r="K350" s="67"/>
      <c r="L350" s="70"/>
      <c r="M350" s="70"/>
      <c r="N350" s="73"/>
      <c r="O350" s="76"/>
      <c r="P350" s="125"/>
      <c r="Q350" s="23"/>
    </row>
    <row r="351" spans="1:19" x14ac:dyDescent="0.25">
      <c r="A351" s="70"/>
      <c r="B351" s="65"/>
      <c r="C351" s="20" t="s">
        <v>20</v>
      </c>
      <c r="D351" s="15">
        <v>914</v>
      </c>
      <c r="E351" s="17" t="s">
        <v>21</v>
      </c>
      <c r="F351" s="17" t="s">
        <v>22</v>
      </c>
      <c r="G351" s="17" t="s">
        <v>191</v>
      </c>
      <c r="H351" s="15">
        <v>200</v>
      </c>
      <c r="I351" s="2">
        <v>29829</v>
      </c>
      <c r="J351" s="2">
        <v>29829</v>
      </c>
      <c r="K351" s="67"/>
      <c r="L351" s="70"/>
      <c r="M351" s="70"/>
      <c r="N351" s="73"/>
      <c r="O351" s="76"/>
      <c r="P351" s="125"/>
      <c r="Q351" s="23" t="s">
        <v>297</v>
      </c>
    </row>
    <row r="352" spans="1:19" ht="21.75" customHeight="1" x14ac:dyDescent="0.25">
      <c r="A352" s="71"/>
      <c r="B352" s="65"/>
      <c r="C352" s="20" t="s">
        <v>39</v>
      </c>
      <c r="D352" s="15"/>
      <c r="E352" s="17"/>
      <c r="F352" s="17"/>
      <c r="G352" s="17"/>
      <c r="H352" s="15"/>
      <c r="I352" s="2"/>
      <c r="J352" s="2"/>
      <c r="K352" s="68"/>
      <c r="L352" s="71"/>
      <c r="M352" s="71"/>
      <c r="N352" s="74"/>
      <c r="O352" s="77"/>
      <c r="P352" s="126"/>
      <c r="Q352" s="23"/>
    </row>
    <row r="353" spans="1:19" x14ac:dyDescent="0.25">
      <c r="A353" s="69">
        <v>2</v>
      </c>
      <c r="B353" s="124" t="s">
        <v>281</v>
      </c>
      <c r="C353" s="20" t="s">
        <v>19</v>
      </c>
      <c r="D353" s="15"/>
      <c r="E353" s="17"/>
      <c r="F353" s="17"/>
      <c r="G353" s="17"/>
      <c r="H353" s="15"/>
      <c r="I353" s="2">
        <f>I354+I355</f>
        <v>1360</v>
      </c>
      <c r="J353" s="2">
        <f>J354+J355</f>
        <v>1360</v>
      </c>
      <c r="K353" s="66" t="s">
        <v>23</v>
      </c>
      <c r="L353" s="69" t="s">
        <v>159</v>
      </c>
      <c r="M353" s="69" t="s">
        <v>160</v>
      </c>
      <c r="N353" s="75">
        <v>68.67</v>
      </c>
      <c r="O353" s="75">
        <v>65.55</v>
      </c>
      <c r="P353" s="124" t="s">
        <v>386</v>
      </c>
      <c r="Q353" s="10">
        <f>J368*100/I368</f>
        <v>97.666757624135045</v>
      </c>
    </row>
    <row r="354" spans="1:19" x14ac:dyDescent="0.25">
      <c r="A354" s="70"/>
      <c r="B354" s="125"/>
      <c r="C354" s="20" t="s">
        <v>49</v>
      </c>
      <c r="D354" s="15"/>
      <c r="E354" s="17"/>
      <c r="F354" s="17"/>
      <c r="G354" s="17"/>
      <c r="H354" s="15"/>
      <c r="I354" s="2">
        <f>I359</f>
        <v>0</v>
      </c>
      <c r="J354" s="2"/>
      <c r="K354" s="67"/>
      <c r="L354" s="70"/>
      <c r="M354" s="70"/>
      <c r="N354" s="76"/>
      <c r="O354" s="76"/>
      <c r="P354" s="125"/>
      <c r="Q354" s="10">
        <f>J369*100/I369</f>
        <v>99.99995251991966</v>
      </c>
      <c r="R354" s="22">
        <f>I369+I371</f>
        <v>62653.679999999993</v>
      </c>
      <c r="S354" s="22">
        <f>J369+J371</f>
        <v>62651.424180000002</v>
      </c>
    </row>
    <row r="355" spans="1:19" x14ac:dyDescent="0.25">
      <c r="A355" s="70"/>
      <c r="B355" s="125"/>
      <c r="C355" s="20" t="s">
        <v>154</v>
      </c>
      <c r="D355" s="15"/>
      <c r="E355" s="17"/>
      <c r="F355" s="17"/>
      <c r="G355" s="17"/>
      <c r="H355" s="15"/>
      <c r="I355" s="2">
        <f>I356+I357</f>
        <v>1360</v>
      </c>
      <c r="J355" s="2">
        <f>J356+J357</f>
        <v>1360</v>
      </c>
      <c r="K355" s="67"/>
      <c r="L355" s="70"/>
      <c r="M355" s="70"/>
      <c r="N355" s="76"/>
      <c r="O355" s="76"/>
      <c r="P355" s="125"/>
      <c r="Q355" s="10">
        <f>J370*100/I370</f>
        <v>97.292904553805215</v>
      </c>
    </row>
    <row r="356" spans="1:19" x14ac:dyDescent="0.25">
      <c r="A356" s="70"/>
      <c r="B356" s="125"/>
      <c r="C356" s="20" t="s">
        <v>20</v>
      </c>
      <c r="D356" s="10">
        <v>914</v>
      </c>
      <c r="G356" s="38" t="s">
        <v>294</v>
      </c>
      <c r="I356" s="2">
        <v>1360</v>
      </c>
      <c r="J356" s="2">
        <v>1360</v>
      </c>
      <c r="K356" s="67"/>
      <c r="L356" s="70"/>
      <c r="M356" s="70"/>
      <c r="N356" s="76"/>
      <c r="O356" s="76"/>
      <c r="P356" s="125"/>
      <c r="Q356" s="10">
        <f>J371*100/I371</f>
        <v>99.990488523681336</v>
      </c>
    </row>
    <row r="357" spans="1:19" x14ac:dyDescent="0.25">
      <c r="A357" s="71"/>
      <c r="B357" s="126"/>
      <c r="C357" s="20" t="s">
        <v>39</v>
      </c>
      <c r="D357" s="15"/>
      <c r="E357" s="17"/>
      <c r="F357" s="17"/>
      <c r="G357" s="17"/>
      <c r="H357" s="15"/>
      <c r="I357" s="2">
        <f>I362</f>
        <v>0</v>
      </c>
      <c r="J357" s="2"/>
      <c r="K357" s="68"/>
      <c r="L357" s="71"/>
      <c r="M357" s="71"/>
      <c r="N357" s="77"/>
      <c r="O357" s="77"/>
      <c r="P357" s="126"/>
      <c r="Q357" s="10">
        <f>J372*100/I372</f>
        <v>97.005405273613704</v>
      </c>
    </row>
    <row r="358" spans="1:19" x14ac:dyDescent="0.25">
      <c r="A358" s="123" t="s">
        <v>138</v>
      </c>
      <c r="B358" s="124" t="s">
        <v>283</v>
      </c>
      <c r="C358" s="20" t="s">
        <v>19</v>
      </c>
      <c r="D358" s="15"/>
      <c r="E358" s="17"/>
      <c r="F358" s="17"/>
      <c r="G358" s="17"/>
      <c r="H358" s="15"/>
      <c r="I358" s="2">
        <f>I359+I360</f>
        <v>7200</v>
      </c>
      <c r="J358" s="2">
        <f>J359+J360</f>
        <v>7200</v>
      </c>
      <c r="K358" s="66" t="s">
        <v>23</v>
      </c>
      <c r="L358" s="69" t="s">
        <v>253</v>
      </c>
      <c r="M358" s="69" t="s">
        <v>254</v>
      </c>
      <c r="N358" s="75" t="s">
        <v>255</v>
      </c>
      <c r="O358" s="75" t="s">
        <v>318</v>
      </c>
      <c r="P358" s="87" t="s">
        <v>387</v>
      </c>
    </row>
    <row r="359" spans="1:19" x14ac:dyDescent="0.25">
      <c r="A359" s="90"/>
      <c r="B359" s="125"/>
      <c r="C359" s="20" t="s">
        <v>49</v>
      </c>
      <c r="D359" s="15"/>
      <c r="E359" s="17"/>
      <c r="F359" s="17"/>
      <c r="G359" s="17"/>
      <c r="H359" s="15"/>
      <c r="I359" s="2"/>
      <c r="J359" s="2"/>
      <c r="K359" s="67"/>
      <c r="L359" s="70"/>
      <c r="M359" s="70"/>
      <c r="N359" s="76"/>
      <c r="O359" s="76"/>
      <c r="P359" s="88"/>
    </row>
    <row r="360" spans="1:19" x14ac:dyDescent="0.25">
      <c r="A360" s="90"/>
      <c r="B360" s="125"/>
      <c r="C360" s="20" t="s">
        <v>154</v>
      </c>
      <c r="D360" s="15"/>
      <c r="E360" s="17"/>
      <c r="F360" s="17"/>
      <c r="G360" s="17"/>
      <c r="H360" s="15"/>
      <c r="I360" s="2">
        <f>I361+I362</f>
        <v>7200</v>
      </c>
      <c r="J360" s="2">
        <f>J361+J362</f>
        <v>7200</v>
      </c>
      <c r="K360" s="67"/>
      <c r="L360" s="70"/>
      <c r="M360" s="70"/>
      <c r="N360" s="76"/>
      <c r="O360" s="76"/>
      <c r="P360" s="88"/>
    </row>
    <row r="361" spans="1:19" x14ac:dyDescent="0.25">
      <c r="A361" s="90"/>
      <c r="B361" s="125"/>
      <c r="C361" s="20" t="s">
        <v>20</v>
      </c>
      <c r="D361" s="15"/>
      <c r="E361" s="17"/>
      <c r="F361" s="17"/>
      <c r="G361" s="17" t="s">
        <v>295</v>
      </c>
      <c r="H361" s="15"/>
      <c r="I361" s="2">
        <v>7200</v>
      </c>
      <c r="J361" s="2">
        <v>7200</v>
      </c>
      <c r="K361" s="67"/>
      <c r="L361" s="70"/>
      <c r="M361" s="70"/>
      <c r="N361" s="76"/>
      <c r="O361" s="76"/>
      <c r="P361" s="88"/>
    </row>
    <row r="362" spans="1:19" x14ac:dyDescent="0.25">
      <c r="A362" s="90"/>
      <c r="B362" s="126"/>
      <c r="C362" s="20" t="s">
        <v>39</v>
      </c>
      <c r="D362" s="15"/>
      <c r="E362" s="17"/>
      <c r="F362" s="17"/>
      <c r="G362" s="17"/>
      <c r="H362" s="15"/>
      <c r="I362" s="2"/>
      <c r="J362" s="2"/>
      <c r="K362" s="68"/>
      <c r="L362" s="71"/>
      <c r="M362" s="71"/>
      <c r="N362" s="77"/>
      <c r="O362" s="77"/>
      <c r="P362" s="89"/>
    </row>
    <row r="363" spans="1:19" x14ac:dyDescent="0.25">
      <c r="A363" s="90" t="s">
        <v>139</v>
      </c>
      <c r="B363" s="124" t="s">
        <v>285</v>
      </c>
      <c r="C363" s="20" t="s">
        <v>19</v>
      </c>
      <c r="D363" s="15"/>
      <c r="E363" s="17"/>
      <c r="F363" s="17"/>
      <c r="G363" s="17"/>
      <c r="H363" s="15"/>
      <c r="I363" s="2">
        <f>I364+I365</f>
        <v>9357.369999999999</v>
      </c>
      <c r="J363" s="2">
        <f>J364+J365</f>
        <v>9350.4347999999991</v>
      </c>
      <c r="K363" s="66" t="s">
        <v>23</v>
      </c>
      <c r="L363" s="69" t="s">
        <v>253</v>
      </c>
      <c r="M363" s="69" t="s">
        <v>254</v>
      </c>
      <c r="N363" s="75" t="s">
        <v>255</v>
      </c>
      <c r="O363" s="75" t="s">
        <v>318</v>
      </c>
      <c r="P363" s="87" t="s">
        <v>388</v>
      </c>
    </row>
    <row r="364" spans="1:19" x14ac:dyDescent="0.25">
      <c r="A364" s="90"/>
      <c r="B364" s="125"/>
      <c r="C364" s="20" t="s">
        <v>49</v>
      </c>
      <c r="D364" s="15"/>
      <c r="E364" s="17"/>
      <c r="F364" s="17"/>
      <c r="G364" s="17"/>
      <c r="H364" s="15"/>
      <c r="I364" s="2">
        <v>9263.7999999999993</v>
      </c>
      <c r="J364" s="2">
        <v>9256.9304499999998</v>
      </c>
      <c r="K364" s="67"/>
      <c r="L364" s="70"/>
      <c r="M364" s="70"/>
      <c r="N364" s="76"/>
      <c r="O364" s="76"/>
      <c r="P364" s="88"/>
    </row>
    <row r="365" spans="1:19" x14ac:dyDescent="0.25">
      <c r="A365" s="90"/>
      <c r="B365" s="125"/>
      <c r="C365" s="20" t="s">
        <v>154</v>
      </c>
      <c r="D365" s="15"/>
      <c r="E365" s="17"/>
      <c r="F365" s="17"/>
      <c r="G365" s="17"/>
      <c r="H365" s="15"/>
      <c r="I365" s="2">
        <f>I366+I367</f>
        <v>93.57</v>
      </c>
      <c r="J365" s="2">
        <f>J366+J367</f>
        <v>93.504350000000002</v>
      </c>
      <c r="K365" s="67"/>
      <c r="L365" s="70"/>
      <c r="M365" s="70"/>
      <c r="N365" s="76"/>
      <c r="O365" s="76"/>
      <c r="P365" s="88"/>
    </row>
    <row r="366" spans="1:19" x14ac:dyDescent="0.25">
      <c r="A366" s="90"/>
      <c r="B366" s="125"/>
      <c r="C366" s="20" t="s">
        <v>20</v>
      </c>
      <c r="D366" s="15"/>
      <c r="E366" s="17"/>
      <c r="F366" s="17"/>
      <c r="G366" s="31" t="s">
        <v>296</v>
      </c>
      <c r="H366" s="15"/>
      <c r="I366" s="2">
        <v>93.57</v>
      </c>
      <c r="J366" s="2">
        <v>93.504350000000002</v>
      </c>
      <c r="K366" s="67"/>
      <c r="L366" s="70"/>
      <c r="M366" s="70"/>
      <c r="N366" s="76"/>
      <c r="O366" s="76"/>
      <c r="P366" s="88"/>
    </row>
    <row r="367" spans="1:19" x14ac:dyDescent="0.25">
      <c r="A367" s="90"/>
      <c r="B367" s="126"/>
      <c r="C367" s="20" t="s">
        <v>39</v>
      </c>
      <c r="D367" s="15"/>
      <c r="E367" s="17"/>
      <c r="F367" s="17"/>
      <c r="G367" s="17"/>
      <c r="H367" s="15"/>
      <c r="I367" s="2"/>
      <c r="J367" s="2"/>
      <c r="K367" s="68"/>
      <c r="L367" s="71"/>
      <c r="M367" s="71"/>
      <c r="N367" s="77"/>
      <c r="O367" s="77"/>
      <c r="P367" s="89"/>
    </row>
    <row r="368" spans="1:19" ht="14.25" customHeight="1" x14ac:dyDescent="0.25">
      <c r="A368" s="104" t="s">
        <v>140</v>
      </c>
      <c r="B368" s="116" t="s">
        <v>286</v>
      </c>
      <c r="C368" s="48" t="s">
        <v>19</v>
      </c>
      <c r="D368" s="49">
        <v>914</v>
      </c>
      <c r="E368" s="50"/>
      <c r="F368" s="50"/>
      <c r="G368" s="50" t="s">
        <v>79</v>
      </c>
      <c r="H368" s="49"/>
      <c r="I368" s="51">
        <f>I369+I370</f>
        <v>283353.94524412102</v>
      </c>
      <c r="J368" s="51">
        <f>J369+J370</f>
        <v>276742.61092000001</v>
      </c>
      <c r="K368" s="92" t="s">
        <v>23</v>
      </c>
      <c r="L368" s="95"/>
      <c r="M368" s="96"/>
      <c r="N368" s="96"/>
      <c r="O368" s="96"/>
      <c r="P368" s="97"/>
      <c r="Q368" s="23">
        <f>J368*100/I368</f>
        <v>97.666757624135045</v>
      </c>
    </row>
    <row r="369" spans="1:19" ht="15.75" customHeight="1" x14ac:dyDescent="0.25">
      <c r="A369" s="104"/>
      <c r="B369" s="117"/>
      <c r="C369" s="48" t="s">
        <v>234</v>
      </c>
      <c r="D369" s="49"/>
      <c r="E369" s="50"/>
      <c r="F369" s="50"/>
      <c r="G369" s="50"/>
      <c r="H369" s="49"/>
      <c r="I369" s="51">
        <f>I374+I379+I384</f>
        <v>39132.199999999997</v>
      </c>
      <c r="J369" s="51">
        <f>J374+J379+J384</f>
        <v>39132.181420000001</v>
      </c>
      <c r="K369" s="93"/>
      <c r="L369" s="98"/>
      <c r="M369" s="99"/>
      <c r="N369" s="99"/>
      <c r="O369" s="99"/>
      <c r="P369" s="100"/>
      <c r="Q369" s="23">
        <f t="shared" ref="Q369:Q372" si="3">J369*100/I369</f>
        <v>99.99995251991966</v>
      </c>
      <c r="R369" s="22">
        <f>I369+I371</f>
        <v>62653.679999999993</v>
      </c>
      <c r="S369" s="22">
        <f>J369+J371</f>
        <v>62651.424180000002</v>
      </c>
    </row>
    <row r="370" spans="1:19" ht="18.75" customHeight="1" x14ac:dyDescent="0.25">
      <c r="A370" s="104"/>
      <c r="B370" s="117"/>
      <c r="C370" s="48" t="s">
        <v>235</v>
      </c>
      <c r="D370" s="49"/>
      <c r="E370" s="50"/>
      <c r="F370" s="50"/>
      <c r="G370" s="50"/>
      <c r="H370" s="49"/>
      <c r="I370" s="51">
        <f>I371+I372</f>
        <v>244221.745244121</v>
      </c>
      <c r="J370" s="51">
        <f>J371+J372</f>
        <v>237610.4295</v>
      </c>
      <c r="K370" s="93"/>
      <c r="L370" s="98"/>
      <c r="M370" s="99"/>
      <c r="N370" s="99"/>
      <c r="O370" s="99"/>
      <c r="P370" s="100"/>
      <c r="Q370" s="23">
        <f t="shared" si="3"/>
        <v>97.292904553805215</v>
      </c>
    </row>
    <row r="371" spans="1:19" ht="16.5" customHeight="1" x14ac:dyDescent="0.25">
      <c r="A371" s="104"/>
      <c r="B371" s="117"/>
      <c r="C371" s="48" t="s">
        <v>236</v>
      </c>
      <c r="D371" s="49"/>
      <c r="E371" s="50"/>
      <c r="F371" s="50"/>
      <c r="G371" s="50"/>
      <c r="H371" s="49"/>
      <c r="I371" s="51">
        <f>I376+I381+I386</f>
        <v>23521.48</v>
      </c>
      <c r="J371" s="51">
        <f>J376+J381+J386</f>
        <v>23519.242760000001</v>
      </c>
      <c r="K371" s="93"/>
      <c r="L371" s="98"/>
      <c r="M371" s="99"/>
      <c r="N371" s="99"/>
      <c r="O371" s="99"/>
      <c r="P371" s="100"/>
      <c r="Q371" s="23">
        <f t="shared" si="3"/>
        <v>99.990488523681336</v>
      </c>
    </row>
    <row r="372" spans="1:19" x14ac:dyDescent="0.25">
      <c r="A372" s="104"/>
      <c r="B372" s="118"/>
      <c r="C372" s="48" t="s">
        <v>39</v>
      </c>
      <c r="D372" s="49"/>
      <c r="E372" s="50"/>
      <c r="F372" s="50"/>
      <c r="G372" s="50"/>
      <c r="H372" s="49"/>
      <c r="I372" s="51">
        <f>I377+I382+I387</f>
        <v>220700.26524412099</v>
      </c>
      <c r="J372" s="51">
        <f>J377+J382+J387</f>
        <v>214091.18674</v>
      </c>
      <c r="K372" s="94"/>
      <c r="L372" s="101"/>
      <c r="M372" s="102"/>
      <c r="N372" s="102"/>
      <c r="O372" s="102"/>
      <c r="P372" s="103"/>
      <c r="Q372" s="23">
        <f t="shared" si="3"/>
        <v>97.005405273613704</v>
      </c>
    </row>
    <row r="373" spans="1:19" x14ac:dyDescent="0.25">
      <c r="A373" s="90"/>
      <c r="B373" s="65" t="s">
        <v>50</v>
      </c>
      <c r="C373" s="20" t="s">
        <v>19</v>
      </c>
      <c r="D373" s="15"/>
      <c r="E373" s="17"/>
      <c r="F373" s="17"/>
      <c r="G373" s="17"/>
      <c r="H373" s="15"/>
      <c r="I373" s="2">
        <f>I374+I375</f>
        <v>220700.26524412099</v>
      </c>
      <c r="J373" s="2">
        <f>J374+J375</f>
        <v>214091.18674</v>
      </c>
      <c r="K373" s="114" t="s">
        <v>23</v>
      </c>
      <c r="L373" s="90" t="s">
        <v>159</v>
      </c>
      <c r="M373" s="90" t="s">
        <v>160</v>
      </c>
      <c r="N373" s="115">
        <v>68.67</v>
      </c>
      <c r="O373" s="119">
        <v>65.55</v>
      </c>
      <c r="P373" s="87" t="s">
        <v>389</v>
      </c>
      <c r="Q373" s="10">
        <f>J388*100/I388</f>
        <v>97.903753257009086</v>
      </c>
    </row>
    <row r="374" spans="1:19" ht="17.25" customHeight="1" x14ac:dyDescent="0.25">
      <c r="A374" s="90"/>
      <c r="B374" s="65"/>
      <c r="C374" s="20" t="s">
        <v>49</v>
      </c>
      <c r="D374" s="15"/>
      <c r="E374" s="17"/>
      <c r="F374" s="17"/>
      <c r="G374" s="17"/>
      <c r="H374" s="15"/>
      <c r="I374" s="2"/>
      <c r="J374" s="2"/>
      <c r="K374" s="114"/>
      <c r="L374" s="90"/>
      <c r="M374" s="90"/>
      <c r="N374" s="115"/>
      <c r="O374" s="119"/>
      <c r="P374" s="88"/>
      <c r="Q374" s="10">
        <f>J389*100/I389</f>
        <v>100</v>
      </c>
      <c r="R374" s="22"/>
      <c r="S374" s="22"/>
    </row>
    <row r="375" spans="1:19" x14ac:dyDescent="0.25">
      <c r="A375" s="90"/>
      <c r="B375" s="65"/>
      <c r="C375" s="20" t="s">
        <v>154</v>
      </c>
      <c r="D375" s="15"/>
      <c r="E375" s="17"/>
      <c r="F375" s="17"/>
      <c r="G375" s="17"/>
      <c r="H375" s="15"/>
      <c r="I375" s="2">
        <f>I376+I377</f>
        <v>220700.26524412099</v>
      </c>
      <c r="J375" s="2">
        <f>J376+J377</f>
        <v>214091.18674</v>
      </c>
      <c r="K375" s="114"/>
      <c r="L375" s="90"/>
      <c r="M375" s="90"/>
      <c r="N375" s="115"/>
      <c r="O375" s="119"/>
      <c r="P375" s="88"/>
      <c r="Q375" s="10">
        <f>J390*100/I390</f>
        <v>97.333545075086718</v>
      </c>
    </row>
    <row r="376" spans="1:19" ht="15" customHeight="1" x14ac:dyDescent="0.25">
      <c r="A376" s="90"/>
      <c r="B376" s="65"/>
      <c r="C376" s="20" t="s">
        <v>20</v>
      </c>
      <c r="D376" s="15"/>
      <c r="E376" s="17"/>
      <c r="F376" s="17"/>
      <c r="G376" s="17"/>
      <c r="H376" s="20"/>
      <c r="I376" s="2"/>
      <c r="J376" s="2"/>
      <c r="K376" s="114"/>
      <c r="L376" s="90"/>
      <c r="M376" s="90"/>
      <c r="N376" s="115"/>
      <c r="O376" s="119"/>
      <c r="P376" s="88"/>
      <c r="Q376" s="10">
        <f>J391*100/I391</f>
        <v>97.333545075086718</v>
      </c>
    </row>
    <row r="377" spans="1:19" ht="15" customHeight="1" x14ac:dyDescent="0.25">
      <c r="A377" s="90"/>
      <c r="B377" s="65"/>
      <c r="C377" s="20" t="s">
        <v>39</v>
      </c>
      <c r="D377" s="15"/>
      <c r="E377" s="17"/>
      <c r="F377" s="17"/>
      <c r="G377" s="17"/>
      <c r="H377" s="15"/>
      <c r="I377" s="2">
        <v>220700.26524412099</v>
      </c>
      <c r="J377" s="2">
        <v>214091.18674</v>
      </c>
      <c r="K377" s="114"/>
      <c r="L377" s="90"/>
      <c r="M377" s="90"/>
      <c r="N377" s="115"/>
      <c r="O377" s="119"/>
      <c r="P377" s="89"/>
      <c r="Q377" s="10" t="e">
        <f>J392*100/I392</f>
        <v>#DIV/0!</v>
      </c>
    </row>
    <row r="378" spans="1:19" x14ac:dyDescent="0.25">
      <c r="A378" s="90" t="s">
        <v>142</v>
      </c>
      <c r="B378" s="65" t="s">
        <v>265</v>
      </c>
      <c r="C378" s="20" t="s">
        <v>19</v>
      </c>
      <c r="D378" s="15"/>
      <c r="E378" s="17"/>
      <c r="F378" s="17"/>
      <c r="G378" s="17"/>
      <c r="H378" s="15"/>
      <c r="I378" s="2">
        <f>I379+I380</f>
        <v>23126.2</v>
      </c>
      <c r="J378" s="2">
        <f>J379+J380</f>
        <v>23123.962950000001</v>
      </c>
      <c r="K378" s="66" t="s">
        <v>23</v>
      </c>
      <c r="L378" s="90" t="s">
        <v>159</v>
      </c>
      <c r="M378" s="90" t="s">
        <v>160</v>
      </c>
      <c r="N378" s="115">
        <v>68.67</v>
      </c>
      <c r="O378" s="119">
        <v>65.55</v>
      </c>
      <c r="P378" s="110" t="s">
        <v>390</v>
      </c>
    </row>
    <row r="379" spans="1:19" x14ac:dyDescent="0.25">
      <c r="A379" s="90"/>
      <c r="B379" s="65"/>
      <c r="C379" s="20" t="s">
        <v>49</v>
      </c>
      <c r="D379" s="20"/>
      <c r="E379" s="24"/>
      <c r="F379" s="24"/>
      <c r="G379" s="24"/>
      <c r="H379" s="20"/>
      <c r="I379" s="2"/>
      <c r="J379" s="2"/>
      <c r="K379" s="67"/>
      <c r="L379" s="90"/>
      <c r="M379" s="90"/>
      <c r="N379" s="115"/>
      <c r="O379" s="119"/>
      <c r="P379" s="110"/>
    </row>
    <row r="380" spans="1:19" x14ac:dyDescent="0.25">
      <c r="A380" s="90"/>
      <c r="B380" s="65"/>
      <c r="C380" s="20" t="s">
        <v>154</v>
      </c>
      <c r="D380" s="20"/>
      <c r="E380" s="24"/>
      <c r="F380" s="24"/>
      <c r="G380" s="24"/>
      <c r="H380" s="20"/>
      <c r="I380" s="2">
        <f>I381+I382</f>
        <v>23126.2</v>
      </c>
      <c r="J380" s="2">
        <f>J381+J382</f>
        <v>23123.962950000001</v>
      </c>
      <c r="K380" s="67"/>
      <c r="L380" s="90"/>
      <c r="M380" s="90"/>
      <c r="N380" s="115"/>
      <c r="O380" s="119"/>
      <c r="P380" s="110"/>
    </row>
    <row r="381" spans="1:19" x14ac:dyDescent="0.25">
      <c r="A381" s="90"/>
      <c r="B381" s="65"/>
      <c r="C381" s="20" t="s">
        <v>20</v>
      </c>
      <c r="D381" s="15">
        <v>914</v>
      </c>
      <c r="E381" s="17" t="s">
        <v>52</v>
      </c>
      <c r="F381" s="17" t="s">
        <v>52</v>
      </c>
      <c r="G381" s="17" t="s">
        <v>78</v>
      </c>
      <c r="H381" s="15">
        <v>300</v>
      </c>
      <c r="I381" s="2">
        <v>23126.2</v>
      </c>
      <c r="J381" s="2">
        <v>23123.962950000001</v>
      </c>
      <c r="K381" s="67"/>
      <c r="L381" s="90"/>
      <c r="M381" s="90"/>
      <c r="N381" s="115"/>
      <c r="O381" s="119"/>
      <c r="P381" s="110"/>
    </row>
    <row r="382" spans="1:19" x14ac:dyDescent="0.25">
      <c r="A382" s="90"/>
      <c r="B382" s="65"/>
      <c r="C382" s="20" t="s">
        <v>39</v>
      </c>
      <c r="D382" s="15"/>
      <c r="E382" s="17"/>
      <c r="F382" s="17"/>
      <c r="G382" s="17"/>
      <c r="H382" s="15"/>
      <c r="I382" s="2"/>
      <c r="J382" s="2"/>
      <c r="K382" s="68"/>
      <c r="L382" s="90"/>
      <c r="M382" s="90"/>
      <c r="N382" s="115"/>
      <c r="O382" s="119"/>
      <c r="P382" s="110"/>
    </row>
    <row r="383" spans="1:19" x14ac:dyDescent="0.25">
      <c r="A383" s="90" t="s">
        <v>143</v>
      </c>
      <c r="B383" s="65" t="s">
        <v>264</v>
      </c>
      <c r="C383" s="29" t="s">
        <v>19</v>
      </c>
      <c r="D383" s="15">
        <v>914</v>
      </c>
      <c r="E383" s="17" t="s">
        <v>21</v>
      </c>
      <c r="F383" s="17" t="s">
        <v>21</v>
      </c>
      <c r="G383" s="17" t="s">
        <v>219</v>
      </c>
      <c r="H383" s="15">
        <v>200</v>
      </c>
      <c r="I383" s="2">
        <f>I384+I385</f>
        <v>39527.479999999996</v>
      </c>
      <c r="J383" s="2">
        <f>J384+J385</f>
        <v>39527.461230000001</v>
      </c>
      <c r="K383" s="114" t="s">
        <v>23</v>
      </c>
      <c r="L383" s="90" t="s">
        <v>159</v>
      </c>
      <c r="M383" s="90" t="s">
        <v>160</v>
      </c>
      <c r="N383" s="115">
        <v>68.67</v>
      </c>
      <c r="O383" s="119">
        <v>65.55</v>
      </c>
      <c r="P383" s="120" t="s">
        <v>391</v>
      </c>
    </row>
    <row r="384" spans="1:19" x14ac:dyDescent="0.25">
      <c r="A384" s="90"/>
      <c r="B384" s="65"/>
      <c r="C384" s="29" t="s">
        <v>49</v>
      </c>
      <c r="D384" s="15"/>
      <c r="E384" s="17"/>
      <c r="F384" s="17"/>
      <c r="G384" s="17"/>
      <c r="H384" s="15"/>
      <c r="I384" s="2">
        <v>39132.199999999997</v>
      </c>
      <c r="J384" s="2">
        <v>39132.181420000001</v>
      </c>
      <c r="K384" s="114"/>
      <c r="L384" s="90"/>
      <c r="M384" s="90"/>
      <c r="N384" s="115"/>
      <c r="O384" s="119"/>
      <c r="P384" s="121"/>
    </row>
    <row r="385" spans="1:19" x14ac:dyDescent="0.25">
      <c r="A385" s="90"/>
      <c r="B385" s="65"/>
      <c r="C385" s="29" t="s">
        <v>154</v>
      </c>
      <c r="D385" s="15"/>
      <c r="E385" s="17"/>
      <c r="F385" s="17"/>
      <c r="G385" s="17"/>
      <c r="H385" s="15"/>
      <c r="I385" s="2">
        <f>I386+I387</f>
        <v>395.28</v>
      </c>
      <c r="J385" s="2">
        <f>J386+J387</f>
        <v>395.27981</v>
      </c>
      <c r="K385" s="114"/>
      <c r="L385" s="90"/>
      <c r="M385" s="90"/>
      <c r="N385" s="115"/>
      <c r="O385" s="119"/>
      <c r="P385" s="121"/>
    </row>
    <row r="386" spans="1:19" x14ac:dyDescent="0.25">
      <c r="A386" s="90"/>
      <c r="B386" s="65"/>
      <c r="C386" s="29" t="s">
        <v>20</v>
      </c>
      <c r="D386" s="20"/>
      <c r="E386" s="24"/>
      <c r="F386" s="24"/>
      <c r="G386" s="24"/>
      <c r="H386" s="20"/>
      <c r="I386" s="2">
        <v>395.28</v>
      </c>
      <c r="J386" s="2">
        <v>395.27981</v>
      </c>
      <c r="K386" s="114"/>
      <c r="L386" s="90"/>
      <c r="M386" s="90"/>
      <c r="N386" s="115"/>
      <c r="O386" s="119"/>
      <c r="P386" s="121"/>
    </row>
    <row r="387" spans="1:19" x14ac:dyDescent="0.25">
      <c r="A387" s="90"/>
      <c r="B387" s="65"/>
      <c r="C387" s="29" t="s">
        <v>39</v>
      </c>
      <c r="D387" s="15"/>
      <c r="E387" s="17"/>
      <c r="F387" s="17"/>
      <c r="G387" s="17"/>
      <c r="H387" s="15"/>
      <c r="I387" s="2"/>
      <c r="J387" s="2"/>
      <c r="K387" s="114"/>
      <c r="L387" s="90"/>
      <c r="M387" s="90"/>
      <c r="N387" s="115"/>
      <c r="O387" s="119"/>
      <c r="P387" s="122"/>
    </row>
    <row r="388" spans="1:19" x14ac:dyDescent="0.25">
      <c r="A388" s="104" t="s">
        <v>144</v>
      </c>
      <c r="B388" s="91" t="s">
        <v>141</v>
      </c>
      <c r="C388" s="52" t="s">
        <v>19</v>
      </c>
      <c r="D388" s="49">
        <v>914</v>
      </c>
      <c r="E388" s="50"/>
      <c r="F388" s="50"/>
      <c r="G388" s="50" t="s">
        <v>55</v>
      </c>
      <c r="H388" s="49"/>
      <c r="I388" s="51">
        <f>I389+I390</f>
        <v>273141.7</v>
      </c>
      <c r="J388" s="51">
        <f>J389+J390</f>
        <v>267415.97600999998</v>
      </c>
      <c r="K388" s="92" t="s">
        <v>23</v>
      </c>
      <c r="L388" s="95"/>
      <c r="M388" s="96"/>
      <c r="N388" s="96"/>
      <c r="O388" s="96"/>
      <c r="P388" s="97"/>
      <c r="Q388" s="10">
        <f>J388*100/I388</f>
        <v>97.903753257009086</v>
      </c>
    </row>
    <row r="389" spans="1:19" ht="16.5" customHeight="1" x14ac:dyDescent="0.25">
      <c r="A389" s="104"/>
      <c r="B389" s="91"/>
      <c r="C389" s="52" t="s">
        <v>234</v>
      </c>
      <c r="D389" s="49"/>
      <c r="E389" s="50"/>
      <c r="F389" s="50"/>
      <c r="G389" s="50"/>
      <c r="H389" s="49"/>
      <c r="I389" s="51">
        <f>I394+I399+I404+I409+I414+I419+I429</f>
        <v>58410</v>
      </c>
      <c r="J389" s="51">
        <f>J394+J399+J404+J409+J414+J419+J429</f>
        <v>58410</v>
      </c>
      <c r="K389" s="93"/>
      <c r="L389" s="98"/>
      <c r="M389" s="99"/>
      <c r="N389" s="99"/>
      <c r="O389" s="99"/>
      <c r="P389" s="100"/>
      <c r="Q389" s="10">
        <f t="shared" ref="Q389:Q392" si="4">J389*100/I389</f>
        <v>100</v>
      </c>
      <c r="R389" s="22">
        <f>I389+I391</f>
        <v>273141.7</v>
      </c>
      <c r="S389" s="22">
        <f>J389+J391</f>
        <v>267415.97600999998</v>
      </c>
    </row>
    <row r="390" spans="1:19" ht="15.75" customHeight="1" x14ac:dyDescent="0.25">
      <c r="A390" s="104"/>
      <c r="B390" s="91"/>
      <c r="C390" s="52" t="s">
        <v>235</v>
      </c>
      <c r="D390" s="49"/>
      <c r="E390" s="50"/>
      <c r="F390" s="50"/>
      <c r="G390" s="50"/>
      <c r="H390" s="49"/>
      <c r="I390" s="51">
        <f>I391+I392</f>
        <v>214731.7</v>
      </c>
      <c r="J390" s="51">
        <f>J391+J392</f>
        <v>209005.97601000001</v>
      </c>
      <c r="K390" s="93"/>
      <c r="L390" s="98"/>
      <c r="M390" s="99"/>
      <c r="N390" s="99"/>
      <c r="O390" s="99"/>
      <c r="P390" s="100"/>
      <c r="Q390" s="10">
        <f t="shared" si="4"/>
        <v>97.333545075086718</v>
      </c>
    </row>
    <row r="391" spans="1:19" ht="15.75" customHeight="1" x14ac:dyDescent="0.25">
      <c r="A391" s="104"/>
      <c r="B391" s="91"/>
      <c r="C391" s="52" t="s">
        <v>236</v>
      </c>
      <c r="D391" s="48"/>
      <c r="E391" s="53"/>
      <c r="F391" s="53"/>
      <c r="G391" s="53"/>
      <c r="H391" s="48"/>
      <c r="I391" s="51">
        <f>I396+I401+I406+I411+I416+I421+I426+I431</f>
        <v>214731.7</v>
      </c>
      <c r="J391" s="51">
        <f>J396+J401+J406+J411+J416+J421+J426+J431</f>
        <v>209005.97601000001</v>
      </c>
      <c r="K391" s="93"/>
      <c r="L391" s="98"/>
      <c r="M391" s="99"/>
      <c r="N391" s="99"/>
      <c r="O391" s="99"/>
      <c r="P391" s="100"/>
      <c r="Q391" s="10">
        <f t="shared" si="4"/>
        <v>97.333545075086718</v>
      </c>
    </row>
    <row r="392" spans="1:19" x14ac:dyDescent="0.25">
      <c r="A392" s="104"/>
      <c r="B392" s="91"/>
      <c r="C392" s="52" t="s">
        <v>39</v>
      </c>
      <c r="D392" s="49"/>
      <c r="E392" s="50"/>
      <c r="F392" s="50"/>
      <c r="G392" s="50"/>
      <c r="H392" s="49"/>
      <c r="I392" s="51">
        <f>I397+I402+I407+I412+I417+I422+I427+I432</f>
        <v>0</v>
      </c>
      <c r="J392" s="51">
        <f>J397+J402+J407+J412+J417+J422+J427+J432</f>
        <v>0</v>
      </c>
      <c r="K392" s="94"/>
      <c r="L392" s="101"/>
      <c r="M392" s="102"/>
      <c r="N392" s="102"/>
      <c r="O392" s="102"/>
      <c r="P392" s="103"/>
      <c r="Q392" s="10" t="e">
        <f t="shared" si="4"/>
        <v>#DIV/0!</v>
      </c>
    </row>
    <row r="393" spans="1:19" ht="16.5" customHeight="1" x14ac:dyDescent="0.25">
      <c r="A393" s="90" t="s">
        <v>145</v>
      </c>
      <c r="B393" s="65" t="s">
        <v>287</v>
      </c>
      <c r="C393" s="29" t="s">
        <v>19</v>
      </c>
      <c r="D393" s="15"/>
      <c r="E393" s="17"/>
      <c r="F393" s="17"/>
      <c r="G393" s="17"/>
      <c r="H393" s="15"/>
      <c r="I393" s="2">
        <f>I394+I395</f>
        <v>86079.6</v>
      </c>
      <c r="J393" s="2">
        <f>J394+J395</f>
        <v>85858.592300000004</v>
      </c>
      <c r="K393" s="66" t="s">
        <v>23</v>
      </c>
      <c r="L393" s="69" t="s">
        <v>319</v>
      </c>
      <c r="M393" s="69" t="s">
        <v>160</v>
      </c>
      <c r="N393" s="72">
        <v>68.67</v>
      </c>
      <c r="O393" s="75">
        <v>65.55</v>
      </c>
      <c r="P393" s="87" t="s">
        <v>392</v>
      </c>
    </row>
    <row r="394" spans="1:19" x14ac:dyDescent="0.25">
      <c r="A394" s="90"/>
      <c r="B394" s="65"/>
      <c r="C394" s="29" t="s">
        <v>49</v>
      </c>
      <c r="D394" s="15"/>
      <c r="E394" s="17"/>
      <c r="F394" s="17"/>
      <c r="G394" s="17"/>
      <c r="H394" s="15"/>
      <c r="I394" s="2"/>
      <c r="J394" s="2"/>
      <c r="K394" s="67"/>
      <c r="L394" s="70"/>
      <c r="M394" s="70"/>
      <c r="N394" s="73"/>
      <c r="O394" s="76"/>
      <c r="P394" s="88"/>
    </row>
    <row r="395" spans="1:19" x14ac:dyDescent="0.25">
      <c r="A395" s="90"/>
      <c r="B395" s="65"/>
      <c r="C395" s="29" t="s">
        <v>154</v>
      </c>
      <c r="D395" s="15"/>
      <c r="E395" s="17"/>
      <c r="F395" s="17"/>
      <c r="G395" s="17"/>
      <c r="H395" s="15"/>
      <c r="I395" s="2">
        <f>I396+I397</f>
        <v>86079.6</v>
      </c>
      <c r="J395" s="2">
        <f>J396+J397</f>
        <v>85858.592300000004</v>
      </c>
      <c r="K395" s="67"/>
      <c r="L395" s="70"/>
      <c r="M395" s="70"/>
      <c r="N395" s="73"/>
      <c r="O395" s="76"/>
      <c r="P395" s="88"/>
    </row>
    <row r="396" spans="1:19" x14ac:dyDescent="0.25">
      <c r="A396" s="90"/>
      <c r="B396" s="65"/>
      <c r="C396" s="29" t="s">
        <v>20</v>
      </c>
      <c r="D396" s="15">
        <v>917</v>
      </c>
      <c r="E396" s="17" t="s">
        <v>52</v>
      </c>
      <c r="F396" s="17" t="s">
        <v>53</v>
      </c>
      <c r="G396" s="17" t="s">
        <v>54</v>
      </c>
      <c r="H396" s="15">
        <v>600</v>
      </c>
      <c r="I396" s="2">
        <v>86079.6</v>
      </c>
      <c r="J396" s="2">
        <v>85858.592300000004</v>
      </c>
      <c r="K396" s="67"/>
      <c r="L396" s="70"/>
      <c r="M396" s="70"/>
      <c r="N396" s="73"/>
      <c r="O396" s="76"/>
      <c r="P396" s="88"/>
    </row>
    <row r="397" spans="1:19" x14ac:dyDescent="0.25">
      <c r="A397" s="90"/>
      <c r="B397" s="65"/>
      <c r="C397" s="29" t="s">
        <v>39</v>
      </c>
      <c r="D397" s="15"/>
      <c r="E397" s="17"/>
      <c r="F397" s="17"/>
      <c r="G397" s="17"/>
      <c r="H397" s="15"/>
      <c r="I397" s="2"/>
      <c r="J397" s="2"/>
      <c r="K397" s="68"/>
      <c r="L397" s="71"/>
      <c r="M397" s="71"/>
      <c r="N397" s="74"/>
      <c r="O397" s="77"/>
      <c r="P397" s="89"/>
    </row>
    <row r="398" spans="1:19" x14ac:dyDescent="0.25">
      <c r="A398" s="90" t="s">
        <v>146</v>
      </c>
      <c r="B398" s="65" t="s">
        <v>233</v>
      </c>
      <c r="C398" s="29" t="s">
        <v>19</v>
      </c>
      <c r="D398" s="15"/>
      <c r="E398" s="17"/>
      <c r="F398" s="17"/>
      <c r="G398" s="17"/>
      <c r="H398" s="15"/>
      <c r="I398" s="2">
        <f>I399+I400</f>
        <v>3636.6</v>
      </c>
      <c r="J398" s="2">
        <f>J399+J400</f>
        <v>3636.643</v>
      </c>
      <c r="K398" s="66" t="s">
        <v>23</v>
      </c>
      <c r="L398" s="69" t="s">
        <v>159</v>
      </c>
      <c r="M398" s="69" t="s">
        <v>160</v>
      </c>
      <c r="N398" s="72">
        <v>68.67</v>
      </c>
      <c r="O398" s="75">
        <v>65.55</v>
      </c>
      <c r="P398" s="87" t="s">
        <v>393</v>
      </c>
    </row>
    <row r="399" spans="1:19" x14ac:dyDescent="0.25">
      <c r="A399" s="90"/>
      <c r="B399" s="65"/>
      <c r="C399" s="29" t="s">
        <v>49</v>
      </c>
      <c r="D399" s="15"/>
      <c r="E399" s="17"/>
      <c r="F399" s="17"/>
      <c r="G399" s="17"/>
      <c r="H399" s="15"/>
      <c r="I399" s="2"/>
      <c r="J399" s="2"/>
      <c r="K399" s="67"/>
      <c r="L399" s="70"/>
      <c r="M399" s="70"/>
      <c r="N399" s="73"/>
      <c r="O399" s="76"/>
      <c r="P399" s="88"/>
    </row>
    <row r="400" spans="1:19" x14ac:dyDescent="0.25">
      <c r="A400" s="90"/>
      <c r="B400" s="65"/>
      <c r="C400" s="29" t="s">
        <v>154</v>
      </c>
      <c r="D400" s="15"/>
      <c r="E400" s="17"/>
      <c r="F400" s="17"/>
      <c r="G400" s="17"/>
      <c r="H400" s="15"/>
      <c r="I400" s="2">
        <f>I401+I402</f>
        <v>3636.6</v>
      </c>
      <c r="J400" s="2">
        <f>J401+J402</f>
        <v>3636.643</v>
      </c>
      <c r="K400" s="67"/>
      <c r="L400" s="70"/>
      <c r="M400" s="70"/>
      <c r="N400" s="73"/>
      <c r="O400" s="76"/>
      <c r="P400" s="88"/>
      <c r="Q400" s="10" t="s">
        <v>297</v>
      </c>
    </row>
    <row r="401" spans="1:17" x14ac:dyDescent="0.25">
      <c r="A401" s="90"/>
      <c r="B401" s="65"/>
      <c r="C401" s="29" t="s">
        <v>20</v>
      </c>
      <c r="D401" s="20">
        <v>914</v>
      </c>
      <c r="E401" s="24" t="s">
        <v>52</v>
      </c>
      <c r="F401" s="24" t="s">
        <v>53</v>
      </c>
      <c r="G401" s="24" t="s">
        <v>54</v>
      </c>
      <c r="H401" s="20">
        <v>300</v>
      </c>
      <c r="I401" s="2">
        <v>3636.6</v>
      </c>
      <c r="J401" s="2">
        <v>3636.643</v>
      </c>
      <c r="K401" s="67"/>
      <c r="L401" s="70"/>
      <c r="M401" s="70"/>
      <c r="N401" s="73"/>
      <c r="O401" s="76"/>
      <c r="P401" s="88"/>
    </row>
    <row r="402" spans="1:17" x14ac:dyDescent="0.25">
      <c r="A402" s="90"/>
      <c r="B402" s="65"/>
      <c r="C402" s="29" t="s">
        <v>39</v>
      </c>
      <c r="D402" s="15"/>
      <c r="E402" s="17"/>
      <c r="F402" s="17"/>
      <c r="G402" s="17"/>
      <c r="H402" s="15"/>
      <c r="I402" s="2"/>
      <c r="J402" s="2"/>
      <c r="K402" s="68"/>
      <c r="L402" s="71"/>
      <c r="M402" s="71"/>
      <c r="N402" s="74"/>
      <c r="O402" s="77"/>
      <c r="P402" s="89"/>
    </row>
    <row r="403" spans="1:17" x14ac:dyDescent="0.25">
      <c r="A403" s="90" t="s">
        <v>147</v>
      </c>
      <c r="B403" s="65" t="s">
        <v>51</v>
      </c>
      <c r="C403" s="29" t="s">
        <v>19</v>
      </c>
      <c r="D403" s="15"/>
      <c r="E403" s="17"/>
      <c r="F403" s="17"/>
      <c r="G403" s="17"/>
      <c r="H403" s="15"/>
      <c r="I403" s="2">
        <f>I404+I405</f>
        <v>1638</v>
      </c>
      <c r="J403" s="2">
        <f>J404+J405</f>
        <v>1638</v>
      </c>
      <c r="K403" s="66" t="s">
        <v>23</v>
      </c>
      <c r="L403" s="69" t="s">
        <v>159</v>
      </c>
      <c r="M403" s="69" t="s">
        <v>160</v>
      </c>
      <c r="N403" s="72">
        <v>68.67</v>
      </c>
      <c r="O403" s="75">
        <v>65.55</v>
      </c>
      <c r="P403" s="87" t="s">
        <v>394</v>
      </c>
    </row>
    <row r="404" spans="1:17" x14ac:dyDescent="0.25">
      <c r="A404" s="90"/>
      <c r="B404" s="65"/>
      <c r="C404" s="29" t="s">
        <v>49</v>
      </c>
      <c r="D404" s="15"/>
      <c r="E404" s="17"/>
      <c r="F404" s="17"/>
      <c r="G404" s="17"/>
      <c r="H404" s="15"/>
      <c r="I404" s="2"/>
      <c r="J404" s="2"/>
      <c r="K404" s="67"/>
      <c r="L404" s="70"/>
      <c r="M404" s="70"/>
      <c r="N404" s="73"/>
      <c r="O404" s="76"/>
      <c r="P404" s="88"/>
    </row>
    <row r="405" spans="1:17" x14ac:dyDescent="0.25">
      <c r="A405" s="90"/>
      <c r="B405" s="65"/>
      <c r="C405" s="29" t="s">
        <v>154</v>
      </c>
      <c r="D405" s="15"/>
      <c r="E405" s="17"/>
      <c r="F405" s="17"/>
      <c r="G405" s="17"/>
      <c r="H405" s="15"/>
      <c r="I405" s="2">
        <f>I406+I407</f>
        <v>1638</v>
      </c>
      <c r="J405" s="2">
        <f>J406+J407</f>
        <v>1638</v>
      </c>
      <c r="K405" s="67"/>
      <c r="L405" s="70"/>
      <c r="M405" s="70"/>
      <c r="N405" s="73"/>
      <c r="O405" s="76"/>
      <c r="P405" s="88"/>
    </row>
    <row r="406" spans="1:17" x14ac:dyDescent="0.25">
      <c r="A406" s="90"/>
      <c r="B406" s="65"/>
      <c r="C406" s="29" t="s">
        <v>20</v>
      </c>
      <c r="D406" s="20">
        <v>914</v>
      </c>
      <c r="E406" s="24" t="s">
        <v>52</v>
      </c>
      <c r="F406" s="24" t="s">
        <v>180</v>
      </c>
      <c r="G406" s="24" t="s">
        <v>220</v>
      </c>
      <c r="H406" s="20">
        <v>600</v>
      </c>
      <c r="I406" s="2">
        <v>1638</v>
      </c>
      <c r="J406" s="2">
        <v>1638</v>
      </c>
      <c r="K406" s="67"/>
      <c r="L406" s="70"/>
      <c r="M406" s="70"/>
      <c r="N406" s="73"/>
      <c r="O406" s="76"/>
      <c r="P406" s="88"/>
    </row>
    <row r="407" spans="1:17" x14ac:dyDescent="0.25">
      <c r="A407" s="90"/>
      <c r="B407" s="65"/>
      <c r="C407" s="29" t="s">
        <v>39</v>
      </c>
      <c r="D407" s="15"/>
      <c r="E407" s="17"/>
      <c r="F407" s="17"/>
      <c r="G407" s="17"/>
      <c r="H407" s="15"/>
      <c r="I407" s="2"/>
      <c r="J407" s="2"/>
      <c r="K407" s="68"/>
      <c r="L407" s="71"/>
      <c r="M407" s="71"/>
      <c r="N407" s="74"/>
      <c r="O407" s="77"/>
      <c r="P407" s="89"/>
    </row>
    <row r="408" spans="1:17" ht="23.25" customHeight="1" x14ac:dyDescent="0.25">
      <c r="A408" s="90" t="s">
        <v>148</v>
      </c>
      <c r="B408" s="111" t="s">
        <v>76</v>
      </c>
      <c r="C408" s="29" t="s">
        <v>19</v>
      </c>
      <c r="D408" s="15"/>
      <c r="E408" s="17"/>
      <c r="F408" s="17"/>
      <c r="G408" s="17"/>
      <c r="H408" s="15"/>
      <c r="I408" s="2">
        <f>I409+I410</f>
        <v>1818</v>
      </c>
      <c r="J408" s="2">
        <f>J409+J410</f>
        <v>1814.13</v>
      </c>
      <c r="K408" s="66" t="s">
        <v>23</v>
      </c>
      <c r="L408" s="69" t="s">
        <v>159</v>
      </c>
      <c r="M408" s="69" t="s">
        <v>160</v>
      </c>
      <c r="N408" s="72">
        <v>68.67</v>
      </c>
      <c r="O408" s="75">
        <v>65.55</v>
      </c>
      <c r="P408" s="87" t="s">
        <v>395</v>
      </c>
      <c r="Q408" s="23"/>
    </row>
    <row r="409" spans="1:17" x14ac:dyDescent="0.25">
      <c r="A409" s="90"/>
      <c r="B409" s="112"/>
      <c r="C409" s="29" t="s">
        <v>49</v>
      </c>
      <c r="D409" s="15"/>
      <c r="E409" s="17"/>
      <c r="F409" s="17"/>
      <c r="G409" s="17"/>
      <c r="H409" s="15"/>
      <c r="I409" s="2"/>
      <c r="J409" s="2"/>
      <c r="K409" s="67"/>
      <c r="L409" s="70"/>
      <c r="M409" s="70"/>
      <c r="N409" s="73"/>
      <c r="O409" s="76"/>
      <c r="P409" s="88"/>
      <c r="Q409" s="23"/>
    </row>
    <row r="410" spans="1:17" x14ac:dyDescent="0.25">
      <c r="A410" s="90"/>
      <c r="B410" s="112"/>
      <c r="C410" s="29" t="s">
        <v>154</v>
      </c>
      <c r="D410" s="15"/>
      <c r="E410" s="17"/>
      <c r="F410" s="17"/>
      <c r="G410" s="17"/>
      <c r="H410" s="15"/>
      <c r="I410" s="2">
        <f>I411+I412</f>
        <v>1818</v>
      </c>
      <c r="J410" s="2">
        <f>J411+J412</f>
        <v>1814.13</v>
      </c>
      <c r="K410" s="67"/>
      <c r="L410" s="70"/>
      <c r="M410" s="70"/>
      <c r="N410" s="73"/>
      <c r="O410" s="76"/>
      <c r="P410" s="88"/>
      <c r="Q410" s="23" t="s">
        <v>297</v>
      </c>
    </row>
    <row r="411" spans="1:17" x14ac:dyDescent="0.25">
      <c r="A411" s="90"/>
      <c r="B411" s="112"/>
      <c r="C411" s="29" t="s">
        <v>20</v>
      </c>
      <c r="D411" s="20">
        <v>914</v>
      </c>
      <c r="E411" s="24" t="s">
        <v>21</v>
      </c>
      <c r="F411" s="24" t="s">
        <v>21</v>
      </c>
      <c r="G411" s="24" t="s">
        <v>221</v>
      </c>
      <c r="H411" s="20">
        <v>200</v>
      </c>
      <c r="I411" s="2">
        <v>1818</v>
      </c>
      <c r="J411" s="2">
        <v>1814.13</v>
      </c>
      <c r="K411" s="67"/>
      <c r="L411" s="70"/>
      <c r="M411" s="70"/>
      <c r="N411" s="73"/>
      <c r="O411" s="76"/>
      <c r="P411" s="88"/>
      <c r="Q411" s="23"/>
    </row>
    <row r="412" spans="1:17" x14ac:dyDescent="0.25">
      <c r="A412" s="90"/>
      <c r="B412" s="113"/>
      <c r="C412" s="29" t="s">
        <v>39</v>
      </c>
      <c r="D412" s="15"/>
      <c r="E412" s="17"/>
      <c r="F412" s="17"/>
      <c r="G412" s="17"/>
      <c r="H412" s="15"/>
      <c r="I412" s="2"/>
      <c r="J412" s="2"/>
      <c r="K412" s="68"/>
      <c r="L412" s="71"/>
      <c r="M412" s="71"/>
      <c r="N412" s="74"/>
      <c r="O412" s="77"/>
      <c r="P412" s="89"/>
      <c r="Q412" s="23"/>
    </row>
    <row r="413" spans="1:17" ht="17.25" customHeight="1" x14ac:dyDescent="0.25">
      <c r="A413" s="90" t="s">
        <v>301</v>
      </c>
      <c r="B413" s="65" t="s">
        <v>288</v>
      </c>
      <c r="C413" s="29" t="s">
        <v>19</v>
      </c>
      <c r="D413" s="15">
        <v>914</v>
      </c>
      <c r="E413" s="17" t="s">
        <v>71</v>
      </c>
      <c r="F413" s="17" t="s">
        <v>72</v>
      </c>
      <c r="G413" s="17" t="s">
        <v>73</v>
      </c>
      <c r="H413" s="15">
        <v>300</v>
      </c>
      <c r="I413" s="2">
        <f>I414+I415</f>
        <v>59000</v>
      </c>
      <c r="J413" s="2">
        <f>J414+J415</f>
        <v>59000</v>
      </c>
      <c r="K413" s="66" t="s">
        <v>23</v>
      </c>
      <c r="L413" s="69" t="s">
        <v>159</v>
      </c>
      <c r="M413" s="69" t="s">
        <v>160</v>
      </c>
      <c r="N413" s="72">
        <v>68.67</v>
      </c>
      <c r="O413" s="75">
        <v>65.55</v>
      </c>
      <c r="P413" s="81" t="s">
        <v>396</v>
      </c>
      <c r="Q413" s="10">
        <f>J433*100/I433</f>
        <v>98.629530122039625</v>
      </c>
    </row>
    <row r="414" spans="1:17" x14ac:dyDescent="0.25">
      <c r="A414" s="90"/>
      <c r="B414" s="65"/>
      <c r="C414" s="29" t="s">
        <v>49</v>
      </c>
      <c r="D414" s="15"/>
      <c r="E414" s="17"/>
      <c r="F414" s="17"/>
      <c r="G414" s="17"/>
      <c r="H414" s="15"/>
      <c r="I414" s="2">
        <v>58410</v>
      </c>
      <c r="J414" s="2">
        <v>58410</v>
      </c>
      <c r="K414" s="67"/>
      <c r="L414" s="70"/>
      <c r="M414" s="70"/>
      <c r="N414" s="73"/>
      <c r="O414" s="76"/>
      <c r="P414" s="82"/>
      <c r="Q414" s="10">
        <f>J434*100/I434</f>
        <v>98.629535338037343</v>
      </c>
    </row>
    <row r="415" spans="1:17" ht="21" customHeight="1" x14ac:dyDescent="0.25">
      <c r="A415" s="90"/>
      <c r="B415" s="65"/>
      <c r="C415" s="29" t="s">
        <v>154</v>
      </c>
      <c r="D415" s="15"/>
      <c r="E415" s="17"/>
      <c r="F415" s="17"/>
      <c r="G415" s="17"/>
      <c r="H415" s="15"/>
      <c r="I415" s="2">
        <f>I416+I417</f>
        <v>590</v>
      </c>
      <c r="J415" s="2">
        <f>J416+J417</f>
        <v>590</v>
      </c>
      <c r="K415" s="67"/>
      <c r="L415" s="70"/>
      <c r="M415" s="70"/>
      <c r="N415" s="73"/>
      <c r="O415" s="76"/>
      <c r="P415" s="82"/>
      <c r="Q415" s="10">
        <f>J435*100/I435</f>
        <v>98.629013741213043</v>
      </c>
    </row>
    <row r="416" spans="1:17" x14ac:dyDescent="0.25">
      <c r="A416" s="90"/>
      <c r="B416" s="65"/>
      <c r="C416" s="29" t="s">
        <v>20</v>
      </c>
      <c r="D416" s="20"/>
      <c r="E416" s="24"/>
      <c r="F416" s="24"/>
      <c r="G416" s="24"/>
      <c r="H416" s="20"/>
      <c r="I416" s="2">
        <v>590</v>
      </c>
      <c r="J416" s="2">
        <v>590</v>
      </c>
      <c r="K416" s="67"/>
      <c r="L416" s="70"/>
      <c r="M416" s="70"/>
      <c r="N416" s="73"/>
      <c r="O416" s="76"/>
      <c r="P416" s="82"/>
      <c r="Q416" s="10">
        <f>J436*100/I436</f>
        <v>98.629013741213043</v>
      </c>
    </row>
    <row r="417" spans="1:19" ht="20.25" customHeight="1" x14ac:dyDescent="0.25">
      <c r="A417" s="90"/>
      <c r="B417" s="65"/>
      <c r="C417" s="29" t="s">
        <v>39</v>
      </c>
      <c r="D417" s="15"/>
      <c r="E417" s="17"/>
      <c r="F417" s="17"/>
      <c r="G417" s="17"/>
      <c r="H417" s="15"/>
      <c r="I417" s="2"/>
      <c r="J417" s="2"/>
      <c r="K417" s="68"/>
      <c r="L417" s="71"/>
      <c r="M417" s="71"/>
      <c r="N417" s="74"/>
      <c r="O417" s="77"/>
      <c r="P417" s="83"/>
      <c r="Q417" s="10" t="e">
        <f>J437*100/I437</f>
        <v>#DIV/0!</v>
      </c>
    </row>
    <row r="418" spans="1:19" ht="19.5" customHeight="1" x14ac:dyDescent="0.25">
      <c r="A418" s="90" t="s">
        <v>150</v>
      </c>
      <c r="B418" s="110" t="s">
        <v>289</v>
      </c>
      <c r="C418" s="29" t="s">
        <v>19</v>
      </c>
      <c r="D418" s="15"/>
      <c r="E418" s="17"/>
      <c r="F418" s="17"/>
      <c r="G418" s="17"/>
      <c r="H418" s="15"/>
      <c r="I418" s="2">
        <f>I419+I420</f>
        <v>66400</v>
      </c>
      <c r="J418" s="2">
        <f>J419+J420</f>
        <v>66400</v>
      </c>
      <c r="K418" s="66" t="s">
        <v>23</v>
      </c>
      <c r="L418" s="69" t="s">
        <v>159</v>
      </c>
      <c r="M418" s="69" t="s">
        <v>160</v>
      </c>
      <c r="N418" s="72">
        <v>68.67</v>
      </c>
      <c r="O418" s="75">
        <v>65.55</v>
      </c>
      <c r="P418" s="87" t="s">
        <v>397</v>
      </c>
    </row>
    <row r="419" spans="1:19" x14ac:dyDescent="0.25">
      <c r="A419" s="90"/>
      <c r="B419" s="65"/>
      <c r="C419" s="29" t="s">
        <v>49</v>
      </c>
      <c r="D419" s="15"/>
      <c r="E419" s="17"/>
      <c r="F419" s="17"/>
      <c r="G419" s="17"/>
      <c r="H419" s="15"/>
      <c r="I419" s="2"/>
      <c r="J419" s="2"/>
      <c r="K419" s="67"/>
      <c r="L419" s="70"/>
      <c r="M419" s="70"/>
      <c r="N419" s="73"/>
      <c r="O419" s="76"/>
      <c r="P419" s="88"/>
      <c r="R419" s="22">
        <f>I434+I436</f>
        <v>56617.68</v>
      </c>
      <c r="S419" s="22">
        <f>J434+J436</f>
        <v>55841.751750000003</v>
      </c>
    </row>
    <row r="420" spans="1:19" x14ac:dyDescent="0.25">
      <c r="A420" s="90"/>
      <c r="B420" s="65"/>
      <c r="C420" s="29" t="s">
        <v>154</v>
      </c>
      <c r="D420" s="15"/>
      <c r="E420" s="17"/>
      <c r="F420" s="17"/>
      <c r="G420" s="17"/>
      <c r="H420" s="15"/>
      <c r="I420" s="2">
        <f>I421+I422</f>
        <v>66400</v>
      </c>
      <c r="J420" s="2">
        <f>J421+J422</f>
        <v>66400</v>
      </c>
      <c r="K420" s="67"/>
      <c r="L420" s="70"/>
      <c r="M420" s="70"/>
      <c r="N420" s="73"/>
      <c r="O420" s="76"/>
      <c r="P420" s="88"/>
    </row>
    <row r="421" spans="1:19" x14ac:dyDescent="0.25">
      <c r="A421" s="90"/>
      <c r="B421" s="65"/>
      <c r="C421" s="29" t="s">
        <v>20</v>
      </c>
      <c r="D421" s="20">
        <v>914</v>
      </c>
      <c r="E421" s="24" t="s">
        <v>71</v>
      </c>
      <c r="F421" s="24" t="s">
        <v>72</v>
      </c>
      <c r="G421" s="17" t="s">
        <v>75</v>
      </c>
      <c r="H421" s="20">
        <v>300</v>
      </c>
      <c r="I421" s="2">
        <v>66400</v>
      </c>
      <c r="J421" s="2">
        <v>66400</v>
      </c>
      <c r="K421" s="67"/>
      <c r="L421" s="70"/>
      <c r="M421" s="70"/>
      <c r="N421" s="73"/>
      <c r="O421" s="76"/>
      <c r="P421" s="88"/>
    </row>
    <row r="422" spans="1:19" ht="16.5" customHeight="1" x14ac:dyDescent="0.25">
      <c r="A422" s="90"/>
      <c r="B422" s="65"/>
      <c r="C422" s="29" t="s">
        <v>39</v>
      </c>
      <c r="D422" s="15"/>
      <c r="E422" s="17"/>
      <c r="F422" s="17"/>
      <c r="G422" s="17"/>
      <c r="H422" s="15"/>
      <c r="I422" s="2"/>
      <c r="J422" s="2"/>
      <c r="K422" s="68"/>
      <c r="L422" s="71"/>
      <c r="M422" s="71"/>
      <c r="N422" s="74"/>
      <c r="O422" s="77"/>
      <c r="P422" s="89"/>
    </row>
    <row r="423" spans="1:19" ht="18" customHeight="1" x14ac:dyDescent="0.25">
      <c r="A423" s="90" t="s">
        <v>152</v>
      </c>
      <c r="B423" s="65" t="s">
        <v>290</v>
      </c>
      <c r="C423" s="29" t="s">
        <v>19</v>
      </c>
      <c r="D423" s="15">
        <v>914</v>
      </c>
      <c r="E423" s="17" t="s">
        <v>71</v>
      </c>
      <c r="F423" s="17" t="s">
        <v>72</v>
      </c>
      <c r="G423" s="17" t="s">
        <v>74</v>
      </c>
      <c r="H423" s="15">
        <v>300</v>
      </c>
      <c r="I423" s="2">
        <f>I424+I425</f>
        <v>6800</v>
      </c>
      <c r="J423" s="2">
        <f>J424+J425</f>
        <v>6799.9999500000004</v>
      </c>
      <c r="K423" s="66" t="s">
        <v>23</v>
      </c>
      <c r="L423" s="69" t="s">
        <v>159</v>
      </c>
      <c r="M423" s="69" t="s">
        <v>160</v>
      </c>
      <c r="N423" s="72">
        <v>68.67</v>
      </c>
      <c r="O423" s="75">
        <v>65.55</v>
      </c>
      <c r="P423" s="87" t="s">
        <v>398</v>
      </c>
      <c r="Q423" s="23"/>
    </row>
    <row r="424" spans="1:19" x14ac:dyDescent="0.25">
      <c r="A424" s="90"/>
      <c r="B424" s="65"/>
      <c r="C424" s="29" t="s">
        <v>49</v>
      </c>
      <c r="D424" s="20"/>
      <c r="E424" s="24"/>
      <c r="F424" s="24"/>
      <c r="G424" s="24"/>
      <c r="H424" s="20"/>
      <c r="I424" s="2"/>
      <c r="J424" s="2"/>
      <c r="K424" s="67"/>
      <c r="L424" s="70"/>
      <c r="M424" s="70"/>
      <c r="N424" s="73"/>
      <c r="O424" s="76"/>
      <c r="P424" s="108"/>
      <c r="Q424" s="39"/>
    </row>
    <row r="425" spans="1:19" x14ac:dyDescent="0.25">
      <c r="A425" s="90"/>
      <c r="B425" s="65"/>
      <c r="C425" s="29" t="s">
        <v>154</v>
      </c>
      <c r="D425" s="20"/>
      <c r="E425" s="24"/>
      <c r="F425" s="24"/>
      <c r="G425" s="24"/>
      <c r="H425" s="20"/>
      <c r="I425" s="2">
        <f>I426+I427</f>
        <v>6800</v>
      </c>
      <c r="J425" s="2">
        <f>J426+J427</f>
        <v>6799.9999500000004</v>
      </c>
      <c r="K425" s="67"/>
      <c r="L425" s="70"/>
      <c r="M425" s="70"/>
      <c r="N425" s="73"/>
      <c r="O425" s="76"/>
      <c r="P425" s="108"/>
      <c r="Q425" s="39"/>
    </row>
    <row r="426" spans="1:19" x14ac:dyDescent="0.25">
      <c r="A426" s="90"/>
      <c r="B426" s="65"/>
      <c r="C426" s="29" t="s">
        <v>20</v>
      </c>
      <c r="D426" s="20"/>
      <c r="E426" s="24"/>
      <c r="F426" s="24"/>
      <c r="G426" s="24"/>
      <c r="H426" s="20"/>
      <c r="I426" s="2">
        <v>6800</v>
      </c>
      <c r="J426" s="2">
        <v>6799.9999500000004</v>
      </c>
      <c r="K426" s="67"/>
      <c r="L426" s="70"/>
      <c r="M426" s="70"/>
      <c r="N426" s="73"/>
      <c r="O426" s="76"/>
      <c r="P426" s="108"/>
      <c r="Q426" s="39"/>
    </row>
    <row r="427" spans="1:19" x14ac:dyDescent="0.25">
      <c r="A427" s="90"/>
      <c r="B427" s="65"/>
      <c r="C427" s="29" t="s">
        <v>39</v>
      </c>
      <c r="D427" s="15"/>
      <c r="E427" s="17"/>
      <c r="F427" s="17"/>
      <c r="G427" s="17"/>
      <c r="H427" s="15"/>
      <c r="I427" s="2"/>
      <c r="J427" s="2"/>
      <c r="K427" s="68"/>
      <c r="L427" s="71"/>
      <c r="M427" s="71"/>
      <c r="N427" s="74"/>
      <c r="O427" s="77"/>
      <c r="P427" s="109"/>
      <c r="Q427" s="39"/>
    </row>
    <row r="428" spans="1:19" x14ac:dyDescent="0.25">
      <c r="A428" s="90">
        <v>5</v>
      </c>
      <c r="B428" s="65" t="s">
        <v>302</v>
      </c>
      <c r="C428" s="29" t="s">
        <v>19</v>
      </c>
      <c r="D428" s="15">
        <v>914</v>
      </c>
      <c r="E428" s="17" t="s">
        <v>71</v>
      </c>
      <c r="F428" s="17" t="s">
        <v>72</v>
      </c>
      <c r="G428" s="17" t="s">
        <v>303</v>
      </c>
      <c r="H428" s="15">
        <v>600</v>
      </c>
      <c r="I428" s="2">
        <f>I429+I430</f>
        <v>47769.5</v>
      </c>
      <c r="J428" s="2">
        <f>J429+J430</f>
        <v>42268.610760000003</v>
      </c>
      <c r="K428" s="66" t="s">
        <v>23</v>
      </c>
      <c r="L428" s="69" t="s">
        <v>159</v>
      </c>
      <c r="M428" s="69" t="s">
        <v>160</v>
      </c>
      <c r="N428" s="72">
        <v>68.67</v>
      </c>
      <c r="O428" s="75">
        <v>65.55</v>
      </c>
      <c r="P428" s="87" t="s">
        <v>399</v>
      </c>
      <c r="Q428" s="10">
        <f>J448*100/I448</f>
        <v>100</v>
      </c>
    </row>
    <row r="429" spans="1:19" x14ac:dyDescent="0.25">
      <c r="A429" s="90"/>
      <c r="B429" s="65"/>
      <c r="C429" s="29" t="s">
        <v>49</v>
      </c>
      <c r="D429" s="20"/>
      <c r="E429" s="24"/>
      <c r="F429" s="24"/>
      <c r="G429" s="24"/>
      <c r="H429" s="20"/>
      <c r="I429" s="2"/>
      <c r="J429" s="2"/>
      <c r="K429" s="67"/>
      <c r="L429" s="70"/>
      <c r="M429" s="70"/>
      <c r="N429" s="73"/>
      <c r="O429" s="76"/>
      <c r="P429" s="108"/>
      <c r="Q429" s="10" t="e">
        <f>J449*100/I449</f>
        <v>#DIV/0!</v>
      </c>
    </row>
    <row r="430" spans="1:19" x14ac:dyDescent="0.25">
      <c r="A430" s="90"/>
      <c r="B430" s="65"/>
      <c r="C430" s="29" t="s">
        <v>154</v>
      </c>
      <c r="D430" s="20"/>
      <c r="E430" s="24"/>
      <c r="F430" s="24"/>
      <c r="G430" s="24"/>
      <c r="H430" s="20"/>
      <c r="I430" s="2">
        <f>I431+I432</f>
        <v>47769.5</v>
      </c>
      <c r="J430" s="2">
        <f>J431+J432</f>
        <v>42268.610760000003</v>
      </c>
      <c r="K430" s="67"/>
      <c r="L430" s="70"/>
      <c r="M430" s="70"/>
      <c r="N430" s="73"/>
      <c r="O430" s="76"/>
      <c r="P430" s="108"/>
      <c r="Q430" s="10">
        <f>J450*100/I450</f>
        <v>100</v>
      </c>
    </row>
    <row r="431" spans="1:19" x14ac:dyDescent="0.25">
      <c r="A431" s="90"/>
      <c r="B431" s="65"/>
      <c r="C431" s="29" t="s">
        <v>20</v>
      </c>
      <c r="D431" s="20"/>
      <c r="E431" s="24"/>
      <c r="F431" s="24"/>
      <c r="G431" s="24"/>
      <c r="H431" s="20"/>
      <c r="I431" s="2">
        <v>47769.5</v>
      </c>
      <c r="J431" s="2">
        <v>42268.610760000003</v>
      </c>
      <c r="K431" s="67"/>
      <c r="L431" s="70"/>
      <c r="M431" s="70"/>
      <c r="N431" s="73"/>
      <c r="O431" s="76"/>
      <c r="P431" s="108"/>
      <c r="Q431" s="10">
        <f>J451*100/I451</f>
        <v>100</v>
      </c>
      <c r="R431" s="10" t="s">
        <v>313</v>
      </c>
    </row>
    <row r="432" spans="1:19" x14ac:dyDescent="0.25">
      <c r="A432" s="90"/>
      <c r="B432" s="65"/>
      <c r="C432" s="29" t="s">
        <v>39</v>
      </c>
      <c r="D432" s="15"/>
      <c r="E432" s="17"/>
      <c r="F432" s="17"/>
      <c r="G432" s="17"/>
      <c r="H432" s="15"/>
      <c r="I432" s="2"/>
      <c r="J432" s="2"/>
      <c r="K432" s="68"/>
      <c r="L432" s="71"/>
      <c r="M432" s="71"/>
      <c r="N432" s="74"/>
      <c r="O432" s="77"/>
      <c r="P432" s="109"/>
      <c r="Q432" s="10" t="e">
        <f>J452*100/I452</f>
        <v>#DIV/0!</v>
      </c>
    </row>
    <row r="433" spans="1:19" x14ac:dyDescent="0.25">
      <c r="A433" s="104" t="s">
        <v>153</v>
      </c>
      <c r="B433" s="91" t="s">
        <v>149</v>
      </c>
      <c r="C433" s="52" t="s">
        <v>19</v>
      </c>
      <c r="D433" s="49">
        <v>914</v>
      </c>
      <c r="E433" s="50"/>
      <c r="F433" s="50"/>
      <c r="G433" s="50" t="s">
        <v>77</v>
      </c>
      <c r="H433" s="49"/>
      <c r="I433" s="51">
        <f>I434+I435</f>
        <v>56617.68</v>
      </c>
      <c r="J433" s="51">
        <f>J434+J435</f>
        <v>55841.751750000003</v>
      </c>
      <c r="K433" s="92" t="s">
        <v>23</v>
      </c>
      <c r="L433" s="95"/>
      <c r="M433" s="96"/>
      <c r="N433" s="96"/>
      <c r="O433" s="96"/>
      <c r="P433" s="97"/>
      <c r="Q433" s="10">
        <f>J433*100/I433</f>
        <v>98.629530122039625</v>
      </c>
    </row>
    <row r="434" spans="1:19" ht="18" customHeight="1" x14ac:dyDescent="0.25">
      <c r="A434" s="104"/>
      <c r="B434" s="91"/>
      <c r="C434" s="52" t="s">
        <v>234</v>
      </c>
      <c r="D434" s="49"/>
      <c r="E434" s="50"/>
      <c r="F434" s="50"/>
      <c r="G434" s="50"/>
      <c r="H434" s="49"/>
      <c r="I434" s="51">
        <f>I439</f>
        <v>56051.5</v>
      </c>
      <c r="J434" s="51">
        <f>J439</f>
        <v>55283.334000000003</v>
      </c>
      <c r="K434" s="93"/>
      <c r="L434" s="98"/>
      <c r="M434" s="99"/>
      <c r="N434" s="99"/>
      <c r="O434" s="99"/>
      <c r="P434" s="100"/>
      <c r="Q434" s="10">
        <f t="shared" ref="Q434:Q437" si="5">J434*100/I434</f>
        <v>98.629535338037343</v>
      </c>
      <c r="R434" s="22">
        <f>I449+I451</f>
        <v>3735171.9</v>
      </c>
      <c r="S434" s="22">
        <f>J449+J451</f>
        <v>3735171.9</v>
      </c>
    </row>
    <row r="435" spans="1:19" ht="15" customHeight="1" x14ac:dyDescent="0.25">
      <c r="A435" s="104"/>
      <c r="B435" s="91"/>
      <c r="C435" s="52" t="s">
        <v>235</v>
      </c>
      <c r="D435" s="49"/>
      <c r="E435" s="50"/>
      <c r="F435" s="50"/>
      <c r="G435" s="50"/>
      <c r="H435" s="49"/>
      <c r="I435" s="51">
        <f>I436+I437</f>
        <v>566.17999999999995</v>
      </c>
      <c r="J435" s="51">
        <f>J436+J437</f>
        <v>558.41774999999996</v>
      </c>
      <c r="K435" s="93"/>
      <c r="L435" s="98"/>
      <c r="M435" s="99"/>
      <c r="N435" s="99"/>
      <c r="O435" s="99"/>
      <c r="P435" s="100"/>
      <c r="Q435" s="10">
        <f t="shared" si="5"/>
        <v>98.629013741213043</v>
      </c>
    </row>
    <row r="436" spans="1:19" ht="17.25" customHeight="1" x14ac:dyDescent="0.25">
      <c r="A436" s="104"/>
      <c r="B436" s="91"/>
      <c r="C436" s="52" t="s">
        <v>236</v>
      </c>
      <c r="D436" s="48"/>
      <c r="E436" s="53"/>
      <c r="F436" s="53"/>
      <c r="G436" s="53"/>
      <c r="H436" s="48"/>
      <c r="I436" s="51">
        <f>I441</f>
        <v>566.17999999999995</v>
      </c>
      <c r="J436" s="51">
        <f>J441</f>
        <v>558.41774999999996</v>
      </c>
      <c r="K436" s="93"/>
      <c r="L436" s="98"/>
      <c r="M436" s="99"/>
      <c r="N436" s="99"/>
      <c r="O436" s="99"/>
      <c r="P436" s="100"/>
      <c r="Q436" s="10">
        <f t="shared" si="5"/>
        <v>98.629013741213043</v>
      </c>
    </row>
    <row r="437" spans="1:19" x14ac:dyDescent="0.25">
      <c r="A437" s="104"/>
      <c r="B437" s="91"/>
      <c r="C437" s="52" t="s">
        <v>39</v>
      </c>
      <c r="D437" s="49"/>
      <c r="E437" s="50"/>
      <c r="F437" s="50"/>
      <c r="G437" s="50"/>
      <c r="H437" s="49"/>
      <c r="I437" s="51">
        <f>I442</f>
        <v>0</v>
      </c>
      <c r="J437" s="51">
        <f>J442</f>
        <v>0</v>
      </c>
      <c r="K437" s="94"/>
      <c r="L437" s="101"/>
      <c r="M437" s="102"/>
      <c r="N437" s="102"/>
      <c r="O437" s="102"/>
      <c r="P437" s="103"/>
      <c r="Q437" s="10" t="e">
        <f t="shared" si="5"/>
        <v>#DIV/0!</v>
      </c>
    </row>
    <row r="438" spans="1:19" x14ac:dyDescent="0.25">
      <c r="B438" s="65" t="s">
        <v>292</v>
      </c>
      <c r="C438" s="29" t="s">
        <v>19</v>
      </c>
      <c r="D438" s="15">
        <v>914</v>
      </c>
      <c r="E438" s="17" t="s">
        <v>21</v>
      </c>
      <c r="F438" s="17" t="s">
        <v>21</v>
      </c>
      <c r="G438" s="17" t="s">
        <v>222</v>
      </c>
      <c r="H438" s="15">
        <v>200</v>
      </c>
      <c r="I438" s="2">
        <f>I439+I440</f>
        <v>56617.68</v>
      </c>
      <c r="J438" s="2">
        <f>J443</f>
        <v>55841.751750000003</v>
      </c>
      <c r="K438" s="66" t="s">
        <v>23</v>
      </c>
      <c r="L438" s="69" t="s">
        <v>159</v>
      </c>
      <c r="M438" s="69" t="s">
        <v>160</v>
      </c>
      <c r="N438" s="72">
        <v>68.67</v>
      </c>
      <c r="O438" s="75">
        <v>65.55</v>
      </c>
      <c r="P438" s="105"/>
    </row>
    <row r="439" spans="1:19" x14ac:dyDescent="0.25">
      <c r="B439" s="65"/>
      <c r="C439" s="29" t="s">
        <v>49</v>
      </c>
      <c r="D439" s="15"/>
      <c r="E439" s="17"/>
      <c r="F439" s="17"/>
      <c r="G439" s="17"/>
      <c r="H439" s="15"/>
      <c r="I439" s="2">
        <f>I444</f>
        <v>56051.5</v>
      </c>
      <c r="J439" s="2">
        <f>J444</f>
        <v>55283.334000000003</v>
      </c>
      <c r="K439" s="67"/>
      <c r="L439" s="70"/>
      <c r="M439" s="70"/>
      <c r="N439" s="73"/>
      <c r="O439" s="76"/>
      <c r="P439" s="106"/>
    </row>
    <row r="440" spans="1:19" x14ac:dyDescent="0.25">
      <c r="B440" s="65"/>
      <c r="C440" s="29" t="s">
        <v>154</v>
      </c>
      <c r="D440" s="15"/>
      <c r="E440" s="17"/>
      <c r="F440" s="17"/>
      <c r="G440" s="17"/>
      <c r="H440" s="15"/>
      <c r="I440" s="2">
        <f>I441+I442</f>
        <v>566.17999999999995</v>
      </c>
      <c r="J440" s="2">
        <f>J441+J442</f>
        <v>558.41774999999996</v>
      </c>
      <c r="K440" s="67"/>
      <c r="L440" s="70"/>
      <c r="M440" s="70"/>
      <c r="N440" s="73"/>
      <c r="O440" s="76"/>
      <c r="P440" s="106"/>
    </row>
    <row r="441" spans="1:19" x14ac:dyDescent="0.25">
      <c r="B441" s="65"/>
      <c r="C441" s="29" t="s">
        <v>20</v>
      </c>
      <c r="D441" s="20"/>
      <c r="E441" s="24"/>
      <c r="F441" s="24"/>
      <c r="G441" s="24"/>
      <c r="H441" s="20"/>
      <c r="I441" s="2">
        <f>I446</f>
        <v>566.17999999999995</v>
      </c>
      <c r="J441" s="2">
        <f>J446</f>
        <v>558.41774999999996</v>
      </c>
      <c r="K441" s="67"/>
      <c r="L441" s="70"/>
      <c r="M441" s="70"/>
      <c r="N441" s="73"/>
      <c r="O441" s="76"/>
      <c r="P441" s="106"/>
    </row>
    <row r="442" spans="1:19" x14ac:dyDescent="0.25">
      <c r="B442" s="65"/>
      <c r="C442" s="29" t="s">
        <v>39</v>
      </c>
      <c r="D442" s="15"/>
      <c r="E442" s="17"/>
      <c r="F442" s="17"/>
      <c r="G442" s="17"/>
      <c r="H442" s="15"/>
      <c r="I442" s="2">
        <f>I447</f>
        <v>0</v>
      </c>
      <c r="J442" s="2">
        <f>J447</f>
        <v>0</v>
      </c>
      <c r="K442" s="68"/>
      <c r="L442" s="71"/>
      <c r="M442" s="71"/>
      <c r="N442" s="74"/>
      <c r="O442" s="77"/>
      <c r="P442" s="107"/>
    </row>
    <row r="443" spans="1:19" x14ac:dyDescent="0.25">
      <c r="B443" s="65" t="s">
        <v>291</v>
      </c>
      <c r="C443" s="29" t="s">
        <v>19</v>
      </c>
      <c r="D443" s="15">
        <v>914</v>
      </c>
      <c r="E443" s="17" t="s">
        <v>21</v>
      </c>
      <c r="F443" s="17" t="s">
        <v>21</v>
      </c>
      <c r="G443" s="17" t="s">
        <v>222</v>
      </c>
      <c r="H443" s="15">
        <v>200</v>
      </c>
      <c r="I443" s="2">
        <f>I444+I445</f>
        <v>56617.68</v>
      </c>
      <c r="J443" s="2">
        <f>J444+J445</f>
        <v>55841.751750000003</v>
      </c>
      <c r="K443" s="66" t="s">
        <v>23</v>
      </c>
      <c r="L443" s="69" t="s">
        <v>159</v>
      </c>
      <c r="M443" s="69" t="s">
        <v>160</v>
      </c>
      <c r="N443" s="72">
        <v>68.67</v>
      </c>
      <c r="O443" s="75">
        <v>65.55</v>
      </c>
      <c r="P443" s="81" t="s">
        <v>400</v>
      </c>
    </row>
    <row r="444" spans="1:19" x14ac:dyDescent="0.25">
      <c r="B444" s="65"/>
      <c r="C444" s="29" t="s">
        <v>49</v>
      </c>
      <c r="D444" s="15"/>
      <c r="E444" s="17"/>
      <c r="F444" s="17"/>
      <c r="G444" s="17"/>
      <c r="H444" s="15"/>
      <c r="I444" s="2">
        <v>56051.5</v>
      </c>
      <c r="J444" s="2">
        <v>55283.334000000003</v>
      </c>
      <c r="K444" s="67"/>
      <c r="L444" s="70"/>
      <c r="M444" s="70"/>
      <c r="N444" s="73"/>
      <c r="O444" s="76"/>
      <c r="P444" s="82"/>
    </row>
    <row r="445" spans="1:19" x14ac:dyDescent="0.25">
      <c r="B445" s="65"/>
      <c r="C445" s="29" t="s">
        <v>154</v>
      </c>
      <c r="D445" s="15"/>
      <c r="E445" s="17"/>
      <c r="F445" s="17"/>
      <c r="G445" s="17"/>
      <c r="H445" s="15"/>
      <c r="I445" s="2">
        <f>I446+I447</f>
        <v>566.17999999999995</v>
      </c>
      <c r="J445" s="2">
        <f>J446+J447</f>
        <v>558.41774999999996</v>
      </c>
      <c r="K445" s="67"/>
      <c r="L445" s="70"/>
      <c r="M445" s="70"/>
      <c r="N445" s="73"/>
      <c r="O445" s="76"/>
      <c r="P445" s="82"/>
    </row>
    <row r="446" spans="1:19" x14ac:dyDescent="0.25">
      <c r="B446" s="65"/>
      <c r="C446" s="29" t="s">
        <v>20</v>
      </c>
      <c r="D446" s="20"/>
      <c r="E446" s="24"/>
      <c r="F446" s="24"/>
      <c r="G446" s="24"/>
      <c r="H446" s="20"/>
      <c r="I446" s="2">
        <v>566.17999999999995</v>
      </c>
      <c r="J446" s="2">
        <v>558.41774999999996</v>
      </c>
      <c r="K446" s="67"/>
      <c r="L446" s="70"/>
      <c r="M446" s="70"/>
      <c r="N446" s="73"/>
      <c r="O446" s="76"/>
      <c r="P446" s="82"/>
    </row>
    <row r="447" spans="1:19" x14ac:dyDescent="0.25">
      <c r="B447" s="65"/>
      <c r="C447" s="29" t="s">
        <v>39</v>
      </c>
      <c r="D447" s="15"/>
      <c r="E447" s="17"/>
      <c r="F447" s="17"/>
      <c r="G447" s="17"/>
      <c r="H447" s="15"/>
      <c r="I447" s="2"/>
      <c r="J447" s="2"/>
      <c r="K447" s="68"/>
      <c r="L447" s="71"/>
      <c r="M447" s="71"/>
      <c r="N447" s="74"/>
      <c r="O447" s="77"/>
      <c r="P447" s="83"/>
    </row>
    <row r="448" spans="1:19" x14ac:dyDescent="0.25">
      <c r="B448" s="91" t="s">
        <v>151</v>
      </c>
      <c r="C448" s="52" t="s">
        <v>19</v>
      </c>
      <c r="D448" s="54">
        <v>914</v>
      </c>
      <c r="E448" s="54"/>
      <c r="F448" s="54"/>
      <c r="G448" s="55" t="s">
        <v>223</v>
      </c>
      <c r="H448" s="56"/>
      <c r="I448" s="57">
        <f>I449+I450</f>
        <v>3735171.9</v>
      </c>
      <c r="J448" s="57">
        <f>J449+J450</f>
        <v>3735171.9</v>
      </c>
      <c r="K448" s="92" t="s">
        <v>23</v>
      </c>
      <c r="L448" s="95"/>
      <c r="M448" s="96"/>
      <c r="N448" s="96"/>
      <c r="O448" s="96"/>
      <c r="P448" s="97"/>
      <c r="Q448" s="10">
        <f>J448*100/I448</f>
        <v>100</v>
      </c>
    </row>
    <row r="449" spans="2:19" ht="18" customHeight="1" x14ac:dyDescent="0.25">
      <c r="B449" s="91"/>
      <c r="C449" s="52" t="s">
        <v>234</v>
      </c>
      <c r="D449" s="58"/>
      <c r="E449" s="59"/>
      <c r="F449" s="59"/>
      <c r="G449" s="59"/>
      <c r="H449" s="58"/>
      <c r="I449" s="60">
        <f>I454</f>
        <v>0</v>
      </c>
      <c r="J449" s="60">
        <f>J454</f>
        <v>0</v>
      </c>
      <c r="K449" s="93"/>
      <c r="L449" s="98"/>
      <c r="M449" s="99"/>
      <c r="N449" s="99"/>
      <c r="O449" s="99"/>
      <c r="P449" s="100"/>
      <c r="Q449" s="10" t="e">
        <f t="shared" ref="Q449:Q452" si="6">J449*100/I449</f>
        <v>#DIV/0!</v>
      </c>
    </row>
    <row r="450" spans="2:19" ht="18" customHeight="1" x14ac:dyDescent="0.25">
      <c r="B450" s="91"/>
      <c r="C450" s="52" t="s">
        <v>235</v>
      </c>
      <c r="D450" s="58"/>
      <c r="E450" s="59"/>
      <c r="F450" s="59"/>
      <c r="G450" s="59"/>
      <c r="H450" s="58"/>
      <c r="I450" s="60">
        <f>I451+I452</f>
        <v>3735171.9</v>
      </c>
      <c r="J450" s="60">
        <f>J451+J452</f>
        <v>3735171.9</v>
      </c>
      <c r="K450" s="93"/>
      <c r="L450" s="98"/>
      <c r="M450" s="99"/>
      <c r="N450" s="99"/>
      <c r="O450" s="99"/>
      <c r="P450" s="100"/>
      <c r="Q450" s="10">
        <f t="shared" si="6"/>
        <v>100</v>
      </c>
    </row>
    <row r="451" spans="2:19" ht="18.75" customHeight="1" x14ac:dyDescent="0.25">
      <c r="B451" s="91"/>
      <c r="C451" s="52" t="s">
        <v>236</v>
      </c>
      <c r="D451" s="58"/>
      <c r="E451" s="59"/>
      <c r="F451" s="59"/>
      <c r="G451" s="59"/>
      <c r="H451" s="61"/>
      <c r="I451" s="60">
        <f>I456</f>
        <v>3735171.9</v>
      </c>
      <c r="J451" s="60">
        <f>J456</f>
        <v>3735171.9</v>
      </c>
      <c r="K451" s="93"/>
      <c r="L451" s="98"/>
      <c r="M451" s="99"/>
      <c r="N451" s="99"/>
      <c r="O451" s="99"/>
      <c r="P451" s="100"/>
      <c r="Q451" s="10">
        <f t="shared" si="6"/>
        <v>100</v>
      </c>
      <c r="R451" s="22">
        <f>I451+I449</f>
        <v>3735171.9</v>
      </c>
      <c r="S451" s="22">
        <f>J451+J449</f>
        <v>3735171.9</v>
      </c>
    </row>
    <row r="452" spans="2:19" x14ac:dyDescent="0.25">
      <c r="B452" s="91"/>
      <c r="C452" s="52" t="s">
        <v>39</v>
      </c>
      <c r="D452" s="58"/>
      <c r="E452" s="59"/>
      <c r="F452" s="59"/>
      <c r="G452" s="59"/>
      <c r="H452" s="58"/>
      <c r="I452" s="60">
        <f>I457</f>
        <v>0</v>
      </c>
      <c r="J452" s="60">
        <f>J457</f>
        <v>0</v>
      </c>
      <c r="K452" s="94"/>
      <c r="L452" s="101"/>
      <c r="M452" s="102"/>
      <c r="N452" s="102"/>
      <c r="O452" s="102"/>
      <c r="P452" s="103"/>
      <c r="Q452" s="10" t="e">
        <f t="shared" si="6"/>
        <v>#DIV/0!</v>
      </c>
    </row>
    <row r="453" spans="2:19" x14ac:dyDescent="0.25">
      <c r="B453" s="65" t="s">
        <v>293</v>
      </c>
      <c r="C453" s="29" t="s">
        <v>19</v>
      </c>
      <c r="D453" s="15">
        <v>914</v>
      </c>
      <c r="E453" s="17" t="s">
        <v>71</v>
      </c>
      <c r="F453" s="17" t="s">
        <v>72</v>
      </c>
      <c r="G453" s="17" t="s">
        <v>82</v>
      </c>
      <c r="H453" s="15">
        <v>300</v>
      </c>
      <c r="I453" s="2">
        <f>I454+I455</f>
        <v>3735171.9</v>
      </c>
      <c r="J453" s="2">
        <f>J454+J455</f>
        <v>3735171.9</v>
      </c>
      <c r="K453" s="66" t="s">
        <v>23</v>
      </c>
      <c r="L453" s="69" t="s">
        <v>159</v>
      </c>
      <c r="M453" s="69" t="s">
        <v>160</v>
      </c>
      <c r="N453" s="72">
        <v>68.67</v>
      </c>
      <c r="O453" s="75">
        <v>65.55</v>
      </c>
      <c r="P453" s="87" t="s">
        <v>401</v>
      </c>
    </row>
    <row r="454" spans="2:19" x14ac:dyDescent="0.25">
      <c r="B454" s="65"/>
      <c r="C454" s="29" t="s">
        <v>49</v>
      </c>
      <c r="D454" s="15"/>
      <c r="E454" s="17"/>
      <c r="F454" s="17"/>
      <c r="G454" s="17"/>
      <c r="H454" s="15"/>
      <c r="I454" s="2"/>
      <c r="J454" s="2"/>
      <c r="K454" s="67"/>
      <c r="L454" s="70"/>
      <c r="M454" s="70"/>
      <c r="N454" s="73"/>
      <c r="O454" s="76"/>
      <c r="P454" s="88"/>
    </row>
    <row r="455" spans="2:19" x14ac:dyDescent="0.25">
      <c r="B455" s="65"/>
      <c r="C455" s="29" t="s">
        <v>154</v>
      </c>
      <c r="D455" s="15"/>
      <c r="E455" s="17"/>
      <c r="F455" s="17"/>
      <c r="G455" s="17"/>
      <c r="H455" s="15"/>
      <c r="I455" s="2">
        <f>I456+I457</f>
        <v>3735171.9</v>
      </c>
      <c r="J455" s="2">
        <f>J456+J457</f>
        <v>3735171.9</v>
      </c>
      <c r="K455" s="67"/>
      <c r="L455" s="70"/>
      <c r="M455" s="70"/>
      <c r="N455" s="73"/>
      <c r="O455" s="76"/>
      <c r="P455" s="88"/>
    </row>
    <row r="456" spans="2:19" x14ac:dyDescent="0.25">
      <c r="B456" s="65"/>
      <c r="C456" s="29" t="s">
        <v>20</v>
      </c>
      <c r="D456" s="20"/>
      <c r="E456" s="24"/>
      <c r="F456" s="24"/>
      <c r="G456" s="24"/>
      <c r="H456" s="20"/>
      <c r="I456" s="11">
        <v>3735171.9</v>
      </c>
      <c r="J456" s="2">
        <v>3735171.9</v>
      </c>
      <c r="K456" s="67"/>
      <c r="L456" s="70"/>
      <c r="M456" s="70"/>
      <c r="N456" s="73"/>
      <c r="O456" s="76"/>
      <c r="P456" s="88"/>
    </row>
    <row r="457" spans="2:19" x14ac:dyDescent="0.25">
      <c r="B457" s="65"/>
      <c r="C457" s="29" t="s">
        <v>39</v>
      </c>
      <c r="D457" s="15"/>
      <c r="E457" s="17"/>
      <c r="F457" s="17"/>
      <c r="G457" s="17"/>
      <c r="H457" s="15"/>
      <c r="I457" s="2"/>
      <c r="J457" s="2"/>
      <c r="K457" s="68"/>
      <c r="L457" s="71"/>
      <c r="M457" s="71"/>
      <c r="N457" s="74"/>
      <c r="O457" s="77"/>
      <c r="P457" s="89"/>
    </row>
    <row r="459" spans="2:19" x14ac:dyDescent="0.25">
      <c r="H459" s="10" t="s">
        <v>19</v>
      </c>
    </row>
    <row r="460" spans="2:19" x14ac:dyDescent="0.25">
      <c r="H460" s="10" t="s">
        <v>305</v>
      </c>
    </row>
    <row r="461" spans="2:19" x14ac:dyDescent="0.25">
      <c r="H461" s="10" t="s">
        <v>306</v>
      </c>
    </row>
    <row r="462" spans="2:19" x14ac:dyDescent="0.25">
      <c r="H462" s="10" t="s">
        <v>307</v>
      </c>
    </row>
    <row r="463" spans="2:19" x14ac:dyDescent="0.25">
      <c r="H463" s="10" t="s">
        <v>308</v>
      </c>
    </row>
  </sheetData>
  <autoFilter ref="G5:G457"/>
  <mergeCells count="714">
    <mergeCell ref="Q144:S145"/>
    <mergeCell ref="O148:O152"/>
    <mergeCell ref="P148:P152"/>
    <mergeCell ref="A153:A157"/>
    <mergeCell ref="B153:B157"/>
    <mergeCell ref="K153:K157"/>
    <mergeCell ref="L153:L157"/>
    <mergeCell ref="M153:M157"/>
    <mergeCell ref="N153:N157"/>
    <mergeCell ref="O153:O157"/>
    <mergeCell ref="P153:P157"/>
    <mergeCell ref="A148:A152"/>
    <mergeCell ref="B148:B152"/>
    <mergeCell ref="K148:K152"/>
    <mergeCell ref="L148:L152"/>
    <mergeCell ref="M148:M152"/>
    <mergeCell ref="N148:N152"/>
    <mergeCell ref="Q140:S140"/>
    <mergeCell ref="Q135:S135"/>
    <mergeCell ref="Q130:S130"/>
    <mergeCell ref="Q120:S120"/>
    <mergeCell ref="Q235:S235"/>
    <mergeCell ref="L13:P17"/>
    <mergeCell ref="C1:O3"/>
    <mergeCell ref="O18:O22"/>
    <mergeCell ref="P18:P22"/>
    <mergeCell ref="O28:O32"/>
    <mergeCell ref="P28:P32"/>
    <mergeCell ref="O38:O42"/>
    <mergeCell ref="P38:P42"/>
    <mergeCell ref="O48:O52"/>
    <mergeCell ref="P48:P52"/>
    <mergeCell ref="O58:O62"/>
    <mergeCell ref="P58:P62"/>
    <mergeCell ref="O68:O72"/>
    <mergeCell ref="P68:P72"/>
    <mergeCell ref="O78:O82"/>
    <mergeCell ref="P78:P82"/>
    <mergeCell ref="O88:O92"/>
    <mergeCell ref="P88:P92"/>
    <mergeCell ref="O98:O102"/>
    <mergeCell ref="A8:A12"/>
    <mergeCell ref="B8:B12"/>
    <mergeCell ref="K8:K12"/>
    <mergeCell ref="L8:P12"/>
    <mergeCell ref="A13:A17"/>
    <mergeCell ref="B13:B17"/>
    <mergeCell ref="K13:K17"/>
    <mergeCell ref="B4:B6"/>
    <mergeCell ref="C4:C6"/>
    <mergeCell ref="D4:H4"/>
    <mergeCell ref="I4:I6"/>
    <mergeCell ref="J4:J6"/>
    <mergeCell ref="K4:K6"/>
    <mergeCell ref="L4:O4"/>
    <mergeCell ref="P4:P6"/>
    <mergeCell ref="D5:D6"/>
    <mergeCell ref="E5:E6"/>
    <mergeCell ref="F5:F6"/>
    <mergeCell ref="G5:G6"/>
    <mergeCell ref="H5:H6"/>
    <mergeCell ref="L5:L6"/>
    <mergeCell ref="N5:O5"/>
    <mergeCell ref="A23:A27"/>
    <mergeCell ref="B23:B27"/>
    <mergeCell ref="K23:K27"/>
    <mergeCell ref="L23:L27"/>
    <mergeCell ref="M23:M27"/>
    <mergeCell ref="N23:N27"/>
    <mergeCell ref="O23:O27"/>
    <mergeCell ref="P23:P27"/>
    <mergeCell ref="A18:A22"/>
    <mergeCell ref="B18:B22"/>
    <mergeCell ref="K18:K22"/>
    <mergeCell ref="L18:L22"/>
    <mergeCell ref="M18:M22"/>
    <mergeCell ref="N18:N22"/>
    <mergeCell ref="A33:A37"/>
    <mergeCell ref="B33:B37"/>
    <mergeCell ref="K33:K37"/>
    <mergeCell ref="L33:L37"/>
    <mergeCell ref="M33:M37"/>
    <mergeCell ref="N33:N37"/>
    <mergeCell ref="O33:O37"/>
    <mergeCell ref="P33:P37"/>
    <mergeCell ref="A28:A32"/>
    <mergeCell ref="B28:B32"/>
    <mergeCell ref="K28:K32"/>
    <mergeCell ref="L28:L32"/>
    <mergeCell ref="M28:M32"/>
    <mergeCell ref="N28:N32"/>
    <mergeCell ref="A43:A47"/>
    <mergeCell ref="B43:B47"/>
    <mergeCell ref="K43:K47"/>
    <mergeCell ref="L43:L47"/>
    <mergeCell ref="M43:M47"/>
    <mergeCell ref="N43:N47"/>
    <mergeCell ref="O43:O47"/>
    <mergeCell ref="P43:P47"/>
    <mergeCell ref="A38:A42"/>
    <mergeCell ref="B38:B42"/>
    <mergeCell ref="K38:K42"/>
    <mergeCell ref="L38:L42"/>
    <mergeCell ref="M38:M42"/>
    <mergeCell ref="N38:N42"/>
    <mergeCell ref="A53:A57"/>
    <mergeCell ref="B53:B57"/>
    <mergeCell ref="K53:K57"/>
    <mergeCell ref="L53:L57"/>
    <mergeCell ref="M53:M57"/>
    <mergeCell ref="N53:N57"/>
    <mergeCell ref="O53:O57"/>
    <mergeCell ref="P53:P57"/>
    <mergeCell ref="A48:A52"/>
    <mergeCell ref="B48:B52"/>
    <mergeCell ref="K48:K52"/>
    <mergeCell ref="L48:L52"/>
    <mergeCell ref="M48:M52"/>
    <mergeCell ref="N48:N52"/>
    <mergeCell ref="A63:A67"/>
    <mergeCell ref="B63:B67"/>
    <mergeCell ref="K63:K67"/>
    <mergeCell ref="L63:L67"/>
    <mergeCell ref="M63:M67"/>
    <mergeCell ref="N63:N67"/>
    <mergeCell ref="O63:O67"/>
    <mergeCell ref="P63:P67"/>
    <mergeCell ref="A58:A62"/>
    <mergeCell ref="B58:B62"/>
    <mergeCell ref="K58:K62"/>
    <mergeCell ref="L58:L62"/>
    <mergeCell ref="M58:M62"/>
    <mergeCell ref="N58:N62"/>
    <mergeCell ref="A73:A77"/>
    <mergeCell ref="B73:B77"/>
    <mergeCell ref="K73:K77"/>
    <mergeCell ref="L73:L77"/>
    <mergeCell ref="M73:M77"/>
    <mergeCell ref="N73:N77"/>
    <mergeCell ref="O73:O77"/>
    <mergeCell ref="P73:P77"/>
    <mergeCell ref="A68:A72"/>
    <mergeCell ref="B68:B72"/>
    <mergeCell ref="K68:K72"/>
    <mergeCell ref="L68:L72"/>
    <mergeCell ref="M68:M72"/>
    <mergeCell ref="N68:N72"/>
    <mergeCell ref="A83:A87"/>
    <mergeCell ref="B83:B87"/>
    <mergeCell ref="K83:K87"/>
    <mergeCell ref="L83:L87"/>
    <mergeCell ref="M83:M87"/>
    <mergeCell ref="N83:N87"/>
    <mergeCell ref="O83:O87"/>
    <mergeCell ref="P83:P87"/>
    <mergeCell ref="A78:A82"/>
    <mergeCell ref="B78:B82"/>
    <mergeCell ref="K78:K82"/>
    <mergeCell ref="L78:L82"/>
    <mergeCell ref="M78:M82"/>
    <mergeCell ref="N78:N82"/>
    <mergeCell ref="A93:A97"/>
    <mergeCell ref="B93:B97"/>
    <mergeCell ref="K93:K97"/>
    <mergeCell ref="L93:L97"/>
    <mergeCell ref="M93:M97"/>
    <mergeCell ref="N93:N97"/>
    <mergeCell ref="O93:O97"/>
    <mergeCell ref="P93:P97"/>
    <mergeCell ref="A88:A92"/>
    <mergeCell ref="B88:B92"/>
    <mergeCell ref="K88:K92"/>
    <mergeCell ref="L88:L92"/>
    <mergeCell ref="M88:M92"/>
    <mergeCell ref="N88:N92"/>
    <mergeCell ref="P98:P102"/>
    <mergeCell ref="A103:A107"/>
    <mergeCell ref="B103:B107"/>
    <mergeCell ref="K103:K107"/>
    <mergeCell ref="L103:L107"/>
    <mergeCell ref="M103:M107"/>
    <mergeCell ref="N103:N107"/>
    <mergeCell ref="O103:O107"/>
    <mergeCell ref="P103:P107"/>
    <mergeCell ref="A98:A102"/>
    <mergeCell ref="B98:B102"/>
    <mergeCell ref="K98:K102"/>
    <mergeCell ref="L98:L102"/>
    <mergeCell ref="M98:M102"/>
    <mergeCell ref="N98:N102"/>
    <mergeCell ref="O108:O112"/>
    <mergeCell ref="P108:P112"/>
    <mergeCell ref="A113:A117"/>
    <mergeCell ref="B113:B117"/>
    <mergeCell ref="K113:K117"/>
    <mergeCell ref="L113:L117"/>
    <mergeCell ref="M113:M117"/>
    <mergeCell ref="N113:N117"/>
    <mergeCell ref="O113:O117"/>
    <mergeCell ref="P113:P117"/>
    <mergeCell ref="A108:A112"/>
    <mergeCell ref="B108:B112"/>
    <mergeCell ref="K108:K112"/>
    <mergeCell ref="L108:L112"/>
    <mergeCell ref="M108:M112"/>
    <mergeCell ref="N108:N112"/>
    <mergeCell ref="O118:O122"/>
    <mergeCell ref="P118:P122"/>
    <mergeCell ref="A123:A127"/>
    <mergeCell ref="B123:B127"/>
    <mergeCell ref="K123:K127"/>
    <mergeCell ref="L123:L127"/>
    <mergeCell ref="M123:M127"/>
    <mergeCell ref="N123:N127"/>
    <mergeCell ref="O123:O127"/>
    <mergeCell ref="P123:P127"/>
    <mergeCell ref="A118:A122"/>
    <mergeCell ref="B118:B122"/>
    <mergeCell ref="K118:K122"/>
    <mergeCell ref="L118:L122"/>
    <mergeCell ref="M118:M122"/>
    <mergeCell ref="N118:N122"/>
    <mergeCell ref="O128:O132"/>
    <mergeCell ref="P128:P132"/>
    <mergeCell ref="A133:A137"/>
    <mergeCell ref="B133:B137"/>
    <mergeCell ref="K133:K137"/>
    <mergeCell ref="L133:L137"/>
    <mergeCell ref="M133:M137"/>
    <mergeCell ref="N133:N137"/>
    <mergeCell ref="O133:O137"/>
    <mergeCell ref="P133:P137"/>
    <mergeCell ref="A128:A132"/>
    <mergeCell ref="B128:B132"/>
    <mergeCell ref="K128:K132"/>
    <mergeCell ref="L128:L132"/>
    <mergeCell ref="M128:M132"/>
    <mergeCell ref="N128:N132"/>
    <mergeCell ref="O138:O142"/>
    <mergeCell ref="P138:P142"/>
    <mergeCell ref="A143:A147"/>
    <mergeCell ref="B143:B147"/>
    <mergeCell ref="K143:K147"/>
    <mergeCell ref="L143:L147"/>
    <mergeCell ref="M143:M147"/>
    <mergeCell ref="N143:N147"/>
    <mergeCell ref="O143:O147"/>
    <mergeCell ref="P143:P147"/>
    <mergeCell ref="A138:A142"/>
    <mergeCell ref="B138:B142"/>
    <mergeCell ref="K138:K142"/>
    <mergeCell ref="L138:L142"/>
    <mergeCell ref="M138:M142"/>
    <mergeCell ref="N138:N142"/>
    <mergeCell ref="O158:O162"/>
    <mergeCell ref="P158:P162"/>
    <mergeCell ref="A163:A167"/>
    <mergeCell ref="B163:B167"/>
    <mergeCell ref="K163:K167"/>
    <mergeCell ref="L163:L167"/>
    <mergeCell ref="M163:M167"/>
    <mergeCell ref="N163:N167"/>
    <mergeCell ref="O163:O167"/>
    <mergeCell ref="P163:P167"/>
    <mergeCell ref="A158:A162"/>
    <mergeCell ref="B158:B162"/>
    <mergeCell ref="K158:K162"/>
    <mergeCell ref="L158:L162"/>
    <mergeCell ref="M158:M162"/>
    <mergeCell ref="N158:N162"/>
    <mergeCell ref="O168:O172"/>
    <mergeCell ref="P168:P172"/>
    <mergeCell ref="A173:A177"/>
    <mergeCell ref="B173:B177"/>
    <mergeCell ref="K173:K177"/>
    <mergeCell ref="L173:L177"/>
    <mergeCell ref="M173:M177"/>
    <mergeCell ref="N173:N177"/>
    <mergeCell ref="O173:O177"/>
    <mergeCell ref="P173:P177"/>
    <mergeCell ref="A168:A172"/>
    <mergeCell ref="B168:B172"/>
    <mergeCell ref="K168:K172"/>
    <mergeCell ref="L168:L172"/>
    <mergeCell ref="M168:M172"/>
    <mergeCell ref="N168:N172"/>
    <mergeCell ref="O178:O182"/>
    <mergeCell ref="P178:P182"/>
    <mergeCell ref="A183:A187"/>
    <mergeCell ref="B183:B187"/>
    <mergeCell ref="K183:K187"/>
    <mergeCell ref="L183:L187"/>
    <mergeCell ref="M183:M187"/>
    <mergeCell ref="N183:N187"/>
    <mergeCell ref="O183:O187"/>
    <mergeCell ref="P183:P187"/>
    <mergeCell ref="A178:A182"/>
    <mergeCell ref="B178:B182"/>
    <mergeCell ref="K178:K182"/>
    <mergeCell ref="L178:L182"/>
    <mergeCell ref="M178:M182"/>
    <mergeCell ref="N178:N182"/>
    <mergeCell ref="O188:O192"/>
    <mergeCell ref="P188:P192"/>
    <mergeCell ref="A193:A197"/>
    <mergeCell ref="B193:B197"/>
    <mergeCell ref="K193:K197"/>
    <mergeCell ref="L193:L197"/>
    <mergeCell ref="M193:M197"/>
    <mergeCell ref="N193:N197"/>
    <mergeCell ref="O193:O197"/>
    <mergeCell ref="P193:P197"/>
    <mergeCell ref="A188:A192"/>
    <mergeCell ref="B188:B192"/>
    <mergeCell ref="K188:K192"/>
    <mergeCell ref="L188:L192"/>
    <mergeCell ref="M188:M192"/>
    <mergeCell ref="N188:N192"/>
    <mergeCell ref="O198:O202"/>
    <mergeCell ref="P198:P202"/>
    <mergeCell ref="A203:A207"/>
    <mergeCell ref="B203:B207"/>
    <mergeCell ref="K203:K207"/>
    <mergeCell ref="L203:L207"/>
    <mergeCell ref="M203:M207"/>
    <mergeCell ref="N203:N207"/>
    <mergeCell ref="O203:O207"/>
    <mergeCell ref="P203:P207"/>
    <mergeCell ref="A198:A202"/>
    <mergeCell ref="B198:B202"/>
    <mergeCell ref="K198:K202"/>
    <mergeCell ref="L198:L202"/>
    <mergeCell ref="M198:M202"/>
    <mergeCell ref="N198:N202"/>
    <mergeCell ref="O208:O212"/>
    <mergeCell ref="P208:P212"/>
    <mergeCell ref="A213:A217"/>
    <mergeCell ref="B213:B217"/>
    <mergeCell ref="K213:K217"/>
    <mergeCell ref="L213:L217"/>
    <mergeCell ref="M213:M217"/>
    <mergeCell ref="N213:N217"/>
    <mergeCell ref="O213:O217"/>
    <mergeCell ref="P213:P217"/>
    <mergeCell ref="A208:A212"/>
    <mergeCell ref="B208:B212"/>
    <mergeCell ref="K208:K212"/>
    <mergeCell ref="L208:L212"/>
    <mergeCell ref="M208:M212"/>
    <mergeCell ref="N208:N212"/>
    <mergeCell ref="O218:O222"/>
    <mergeCell ref="P218:P222"/>
    <mergeCell ref="A223:A227"/>
    <mergeCell ref="B223:B227"/>
    <mergeCell ref="K223:K227"/>
    <mergeCell ref="L223:L227"/>
    <mergeCell ref="M223:M227"/>
    <mergeCell ref="N223:N227"/>
    <mergeCell ref="O223:O227"/>
    <mergeCell ref="P223:P227"/>
    <mergeCell ref="A218:A222"/>
    <mergeCell ref="B218:B222"/>
    <mergeCell ref="K218:K222"/>
    <mergeCell ref="L218:L222"/>
    <mergeCell ref="M218:M222"/>
    <mergeCell ref="N218:N222"/>
    <mergeCell ref="O228:O232"/>
    <mergeCell ref="P228:P232"/>
    <mergeCell ref="A233:A237"/>
    <mergeCell ref="B233:B237"/>
    <mergeCell ref="K233:K237"/>
    <mergeCell ref="L233:L237"/>
    <mergeCell ref="M233:M237"/>
    <mergeCell ref="N233:N237"/>
    <mergeCell ref="O233:O237"/>
    <mergeCell ref="P233:P237"/>
    <mergeCell ref="A228:A232"/>
    <mergeCell ref="B228:B232"/>
    <mergeCell ref="K228:K232"/>
    <mergeCell ref="L228:L232"/>
    <mergeCell ref="M228:M232"/>
    <mergeCell ref="N228:N232"/>
    <mergeCell ref="P258:P262"/>
    <mergeCell ref="O238:O242"/>
    <mergeCell ref="P238:P242"/>
    <mergeCell ref="A243:A247"/>
    <mergeCell ref="B243:B247"/>
    <mergeCell ref="K243:K247"/>
    <mergeCell ref="L243:L247"/>
    <mergeCell ref="M243:M247"/>
    <mergeCell ref="N243:N247"/>
    <mergeCell ref="O243:O247"/>
    <mergeCell ref="P243:P247"/>
    <mergeCell ref="A238:A242"/>
    <mergeCell ref="B238:B242"/>
    <mergeCell ref="K238:K242"/>
    <mergeCell ref="L238:L242"/>
    <mergeCell ref="M238:M242"/>
    <mergeCell ref="N238:N242"/>
    <mergeCell ref="O248:O252"/>
    <mergeCell ref="P248:P252"/>
    <mergeCell ref="A253:A257"/>
    <mergeCell ref="B253:B257"/>
    <mergeCell ref="K253:K257"/>
    <mergeCell ref="L253:L257"/>
    <mergeCell ref="M253:M257"/>
    <mergeCell ref="N253:N257"/>
    <mergeCell ref="O253:O257"/>
    <mergeCell ref="A248:A252"/>
    <mergeCell ref="B248:B252"/>
    <mergeCell ref="K248:K252"/>
    <mergeCell ref="L248:L252"/>
    <mergeCell ref="M248:M252"/>
    <mergeCell ref="N248:N252"/>
    <mergeCell ref="A263:A267"/>
    <mergeCell ref="B263:B267"/>
    <mergeCell ref="K263:K267"/>
    <mergeCell ref="L263:L267"/>
    <mergeCell ref="M263:M267"/>
    <mergeCell ref="N263:N267"/>
    <mergeCell ref="O263:O267"/>
    <mergeCell ref="A258:A262"/>
    <mergeCell ref="B258:B262"/>
    <mergeCell ref="K258:K262"/>
    <mergeCell ref="L258:L262"/>
    <mergeCell ref="M258:M262"/>
    <mergeCell ref="N258:N262"/>
    <mergeCell ref="O258:O262"/>
    <mergeCell ref="O268:O272"/>
    <mergeCell ref="A273:A277"/>
    <mergeCell ref="B273:B277"/>
    <mergeCell ref="K273:K277"/>
    <mergeCell ref="L273:L277"/>
    <mergeCell ref="M273:M277"/>
    <mergeCell ref="N273:N277"/>
    <mergeCell ref="O273:O277"/>
    <mergeCell ref="P273:P277"/>
    <mergeCell ref="A268:A272"/>
    <mergeCell ref="B268:B272"/>
    <mergeCell ref="K268:K272"/>
    <mergeCell ref="L268:L272"/>
    <mergeCell ref="M268:M272"/>
    <mergeCell ref="N268:N272"/>
    <mergeCell ref="O278:O282"/>
    <mergeCell ref="P278:P282"/>
    <mergeCell ref="A283:A287"/>
    <mergeCell ref="B283:B287"/>
    <mergeCell ref="K283:K287"/>
    <mergeCell ref="L283:L287"/>
    <mergeCell ref="M283:M287"/>
    <mergeCell ref="N283:N287"/>
    <mergeCell ref="O283:O287"/>
    <mergeCell ref="P283:P287"/>
    <mergeCell ref="A278:A282"/>
    <mergeCell ref="B278:B282"/>
    <mergeCell ref="K278:K282"/>
    <mergeCell ref="L278:L282"/>
    <mergeCell ref="M278:M282"/>
    <mergeCell ref="N278:N282"/>
    <mergeCell ref="O288:O292"/>
    <mergeCell ref="P288:P292"/>
    <mergeCell ref="A293:A297"/>
    <mergeCell ref="B293:B297"/>
    <mergeCell ref="K293:K297"/>
    <mergeCell ref="L293:L297"/>
    <mergeCell ref="M293:M297"/>
    <mergeCell ref="N293:N297"/>
    <mergeCell ref="O293:O297"/>
    <mergeCell ref="P293:P297"/>
    <mergeCell ref="A288:A292"/>
    <mergeCell ref="B288:B292"/>
    <mergeCell ref="K288:K292"/>
    <mergeCell ref="L288:L292"/>
    <mergeCell ref="M288:M292"/>
    <mergeCell ref="N288:N292"/>
    <mergeCell ref="O298:O302"/>
    <mergeCell ref="P298:P302"/>
    <mergeCell ref="A303:A307"/>
    <mergeCell ref="B303:B307"/>
    <mergeCell ref="K303:K307"/>
    <mergeCell ref="L303:L307"/>
    <mergeCell ref="M303:M307"/>
    <mergeCell ref="N303:N307"/>
    <mergeCell ref="O303:O307"/>
    <mergeCell ref="P303:P307"/>
    <mergeCell ref="A298:A302"/>
    <mergeCell ref="B298:B302"/>
    <mergeCell ref="K298:K302"/>
    <mergeCell ref="L298:L302"/>
    <mergeCell ref="M298:M302"/>
    <mergeCell ref="N298:N302"/>
    <mergeCell ref="O308:O312"/>
    <mergeCell ref="P308:P312"/>
    <mergeCell ref="A313:A317"/>
    <mergeCell ref="B313:B317"/>
    <mergeCell ref="K313:K317"/>
    <mergeCell ref="L313:L317"/>
    <mergeCell ref="M313:M317"/>
    <mergeCell ref="N313:N317"/>
    <mergeCell ref="O313:O317"/>
    <mergeCell ref="P313:P317"/>
    <mergeCell ref="A308:A312"/>
    <mergeCell ref="B308:B312"/>
    <mergeCell ref="K308:K312"/>
    <mergeCell ref="L308:L312"/>
    <mergeCell ref="M308:M312"/>
    <mergeCell ref="N308:N312"/>
    <mergeCell ref="A328:A332"/>
    <mergeCell ref="B343:B347"/>
    <mergeCell ref="K343:K347"/>
    <mergeCell ref="L343:L347"/>
    <mergeCell ref="M343:M347"/>
    <mergeCell ref="N343:N347"/>
    <mergeCell ref="A348:A352"/>
    <mergeCell ref="A343:A347"/>
    <mergeCell ref="P318:P322"/>
    <mergeCell ref="A323:A327"/>
    <mergeCell ref="B338:B342"/>
    <mergeCell ref="K338:K342"/>
    <mergeCell ref="L338:L342"/>
    <mergeCell ref="M338:M342"/>
    <mergeCell ref="N338:N342"/>
    <mergeCell ref="O338:O342"/>
    <mergeCell ref="P338:P342"/>
    <mergeCell ref="A318:A322"/>
    <mergeCell ref="B318:B322"/>
    <mergeCell ref="K318:K322"/>
    <mergeCell ref="L318:L322"/>
    <mergeCell ref="M318:M322"/>
    <mergeCell ref="N318:N322"/>
    <mergeCell ref="A333:A337"/>
    <mergeCell ref="A338:A342"/>
    <mergeCell ref="B353:B357"/>
    <mergeCell ref="K353:K357"/>
    <mergeCell ref="L353:L357"/>
    <mergeCell ref="M353:M357"/>
    <mergeCell ref="N353:N357"/>
    <mergeCell ref="O343:O347"/>
    <mergeCell ref="P343:P347"/>
    <mergeCell ref="A353:A357"/>
    <mergeCell ref="O353:O357"/>
    <mergeCell ref="P353:P357"/>
    <mergeCell ref="B348:B352"/>
    <mergeCell ref="K348:K352"/>
    <mergeCell ref="L348:L352"/>
    <mergeCell ref="M348:M352"/>
    <mergeCell ref="N348:N352"/>
    <mergeCell ref="O348:O352"/>
    <mergeCell ref="P348:P352"/>
    <mergeCell ref="A358:A362"/>
    <mergeCell ref="B373:B377"/>
    <mergeCell ref="K373:K377"/>
    <mergeCell ref="L373:L377"/>
    <mergeCell ref="M373:M377"/>
    <mergeCell ref="N373:N377"/>
    <mergeCell ref="O373:O377"/>
    <mergeCell ref="P373:P377"/>
    <mergeCell ref="B363:B367"/>
    <mergeCell ref="K363:K367"/>
    <mergeCell ref="L363:L367"/>
    <mergeCell ref="M363:M367"/>
    <mergeCell ref="N363:N367"/>
    <mergeCell ref="O363:O367"/>
    <mergeCell ref="P363:P367"/>
    <mergeCell ref="A363:A367"/>
    <mergeCell ref="A373:A377"/>
    <mergeCell ref="B358:B362"/>
    <mergeCell ref="K358:K362"/>
    <mergeCell ref="L358:L362"/>
    <mergeCell ref="M358:M362"/>
    <mergeCell ref="N358:N362"/>
    <mergeCell ref="O358:O362"/>
    <mergeCell ref="P358:P362"/>
    <mergeCell ref="B388:B392"/>
    <mergeCell ref="K388:K392"/>
    <mergeCell ref="L388:P392"/>
    <mergeCell ref="A368:A372"/>
    <mergeCell ref="B383:B387"/>
    <mergeCell ref="K383:K387"/>
    <mergeCell ref="L383:L387"/>
    <mergeCell ref="M383:M387"/>
    <mergeCell ref="N383:N387"/>
    <mergeCell ref="A383:A387"/>
    <mergeCell ref="B378:B382"/>
    <mergeCell ref="K378:K382"/>
    <mergeCell ref="L378:L382"/>
    <mergeCell ref="M378:M382"/>
    <mergeCell ref="N378:N382"/>
    <mergeCell ref="B368:B372"/>
    <mergeCell ref="K368:K372"/>
    <mergeCell ref="L368:P372"/>
    <mergeCell ref="A378:A382"/>
    <mergeCell ref="O378:O382"/>
    <mergeCell ref="P378:P382"/>
    <mergeCell ref="O383:O387"/>
    <mergeCell ref="P383:P387"/>
    <mergeCell ref="O408:O412"/>
    <mergeCell ref="P408:P412"/>
    <mergeCell ref="A388:A392"/>
    <mergeCell ref="B403:B407"/>
    <mergeCell ref="K403:K407"/>
    <mergeCell ref="L403:L407"/>
    <mergeCell ref="M403:M407"/>
    <mergeCell ref="N403:N407"/>
    <mergeCell ref="O393:O397"/>
    <mergeCell ref="P393:P397"/>
    <mergeCell ref="A403:A407"/>
    <mergeCell ref="B398:B402"/>
    <mergeCell ref="K398:K402"/>
    <mergeCell ref="L398:L402"/>
    <mergeCell ref="M398:M402"/>
    <mergeCell ref="N398:N402"/>
    <mergeCell ref="O398:O402"/>
    <mergeCell ref="P398:P402"/>
    <mergeCell ref="B393:B397"/>
    <mergeCell ref="K393:K397"/>
    <mergeCell ref="L393:L397"/>
    <mergeCell ref="M393:M397"/>
    <mergeCell ref="N393:N397"/>
    <mergeCell ref="A393:A397"/>
    <mergeCell ref="B418:B422"/>
    <mergeCell ref="K418:K422"/>
    <mergeCell ref="L418:L422"/>
    <mergeCell ref="M418:M422"/>
    <mergeCell ref="N418:N422"/>
    <mergeCell ref="O418:O422"/>
    <mergeCell ref="P418:P422"/>
    <mergeCell ref="A398:A402"/>
    <mergeCell ref="B413:B417"/>
    <mergeCell ref="K413:K417"/>
    <mergeCell ref="L413:L417"/>
    <mergeCell ref="M413:M417"/>
    <mergeCell ref="N413:N417"/>
    <mergeCell ref="O403:O407"/>
    <mergeCell ref="P403:P407"/>
    <mergeCell ref="A408:A412"/>
    <mergeCell ref="O413:O417"/>
    <mergeCell ref="P413:P417"/>
    <mergeCell ref="A413:A417"/>
    <mergeCell ref="B408:B412"/>
    <mergeCell ref="K408:K412"/>
    <mergeCell ref="L408:L412"/>
    <mergeCell ref="M408:M412"/>
    <mergeCell ref="N408:N412"/>
    <mergeCell ref="B428:B432"/>
    <mergeCell ref="K428:K432"/>
    <mergeCell ref="L428:L432"/>
    <mergeCell ref="M428:M432"/>
    <mergeCell ref="N428:N432"/>
    <mergeCell ref="P438:P442"/>
    <mergeCell ref="B423:B427"/>
    <mergeCell ref="K423:K427"/>
    <mergeCell ref="L423:L427"/>
    <mergeCell ref="M423:M427"/>
    <mergeCell ref="N423:N427"/>
    <mergeCell ref="O423:O427"/>
    <mergeCell ref="B438:B442"/>
    <mergeCell ref="K438:K442"/>
    <mergeCell ref="L438:L442"/>
    <mergeCell ref="M438:M442"/>
    <mergeCell ref="N438:N442"/>
    <mergeCell ref="O428:O432"/>
    <mergeCell ref="P428:P432"/>
    <mergeCell ref="B433:B437"/>
    <mergeCell ref="K433:K437"/>
    <mergeCell ref="L433:P437"/>
    <mergeCell ref="P423:P427"/>
    <mergeCell ref="P443:P447"/>
    <mergeCell ref="P263:P267"/>
    <mergeCell ref="P268:P272"/>
    <mergeCell ref="O453:O457"/>
    <mergeCell ref="P453:P457"/>
    <mergeCell ref="A428:A432"/>
    <mergeCell ref="B448:B452"/>
    <mergeCell ref="K448:K452"/>
    <mergeCell ref="L448:P452"/>
    <mergeCell ref="A433:A437"/>
    <mergeCell ref="B453:B457"/>
    <mergeCell ref="K453:K457"/>
    <mergeCell ref="L453:L457"/>
    <mergeCell ref="M453:M457"/>
    <mergeCell ref="N453:N457"/>
    <mergeCell ref="O438:O442"/>
    <mergeCell ref="A423:A427"/>
    <mergeCell ref="B443:B447"/>
    <mergeCell ref="K443:K447"/>
    <mergeCell ref="L443:L447"/>
    <mergeCell ref="M443:M447"/>
    <mergeCell ref="N443:N447"/>
    <mergeCell ref="O443:O447"/>
    <mergeCell ref="A418:A422"/>
    <mergeCell ref="S319:S323"/>
    <mergeCell ref="B328:B332"/>
    <mergeCell ref="K328:K332"/>
    <mergeCell ref="L328:L332"/>
    <mergeCell ref="M328:M332"/>
    <mergeCell ref="N328:N332"/>
    <mergeCell ref="O328:O332"/>
    <mergeCell ref="P328:P332"/>
    <mergeCell ref="B333:B337"/>
    <mergeCell ref="K333:K337"/>
    <mergeCell ref="L333:L337"/>
    <mergeCell ref="M333:M337"/>
    <mergeCell ref="N333:N337"/>
    <mergeCell ref="O333:O337"/>
    <mergeCell ref="P333:P337"/>
    <mergeCell ref="O318:O322"/>
    <mergeCell ref="B323:B327"/>
    <mergeCell ref="K323:K327"/>
    <mergeCell ref="L323:L327"/>
    <mergeCell ref="M323:M327"/>
    <mergeCell ref="N323:N327"/>
    <mergeCell ref="O323:O327"/>
    <mergeCell ref="P323:P327"/>
  </mergeCells>
  <pageMargins left="0.7" right="0.7" top="0.75" bottom="0.75" header="0.3" footer="0.3"/>
  <pageSetup paperSize="9" scale="54" orientation="landscape" r:id="rId1"/>
  <rowBreaks count="1" manualBreakCount="1">
    <brk id="52"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K13"/>
  <sheetViews>
    <sheetView zoomScale="80" zoomScaleNormal="80" workbookViewId="0">
      <selection activeCell="K7" sqref="K7"/>
    </sheetView>
  </sheetViews>
  <sheetFormatPr defaultRowHeight="15" x14ac:dyDescent="0.25"/>
  <cols>
    <col min="11" max="11" width="67.140625" customWidth="1"/>
  </cols>
  <sheetData>
    <row r="7" spans="11:11" ht="100.5" customHeight="1" x14ac:dyDescent="0.25">
      <c r="K7" s="64"/>
    </row>
    <row r="8" spans="11:11" ht="48" customHeight="1" x14ac:dyDescent="0.25">
      <c r="K8" s="64"/>
    </row>
    <row r="9" spans="11:11" ht="48" customHeight="1" x14ac:dyDescent="0.25">
      <c r="K9" s="64"/>
    </row>
    <row r="10" spans="11:11" ht="48" customHeight="1" x14ac:dyDescent="0.3">
      <c r="K10" s="63"/>
    </row>
    <row r="11" spans="11:11" ht="48" customHeight="1" x14ac:dyDescent="0.25">
      <c r="K11" s="64"/>
    </row>
    <row r="12" spans="11:11" ht="48" customHeight="1" x14ac:dyDescent="0.25">
      <c r="K12" s="64"/>
    </row>
    <row r="13" spans="11:11" ht="48" customHeight="1" x14ac:dyDescent="0.25">
      <c r="K13" s="6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за 12 мес. 2024</vt:lpstr>
      <vt:lpstr>Лист1</vt:lpstr>
      <vt:lpstr>'за 12 мес. 2024'!Область_печати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Dexp</cp:lastModifiedBy>
  <cp:lastPrinted>2025-01-20T03:34:14Z</cp:lastPrinted>
  <dcterms:created xsi:type="dcterms:W3CDTF">2015-06-05T18:17:20Z</dcterms:created>
  <dcterms:modified xsi:type="dcterms:W3CDTF">2025-03-17T09:15:04Z</dcterms:modified>
</cp:coreProperties>
</file>