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835" yWindow="180" windowWidth="14745" windowHeight="11160"/>
  </bookViews>
  <sheets>
    <sheet name="на 05.04.24" sheetId="2" r:id="rId1"/>
    <sheet name="Лист1" sheetId="3" r:id="rId2"/>
  </sheets>
  <definedNames>
    <definedName name="_xlnm.Print_Area" localSheetId="0">'на 05.04.24'!$A$1:$P$432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4" i="2" l="1"/>
  <c r="J413" i="2"/>
  <c r="J415" i="2"/>
  <c r="J416" i="2"/>
  <c r="J220" i="2" l="1"/>
  <c r="Q412" i="2" l="1"/>
  <c r="Q372" i="2"/>
  <c r="Q349" i="2"/>
  <c r="Q351" i="2"/>
  <c r="J409" i="2" l="1"/>
  <c r="Q409" i="2" s="1"/>
  <c r="J417" i="2"/>
  <c r="I286" i="2" l="1"/>
  <c r="I188" i="2"/>
  <c r="J424" i="2" l="1"/>
  <c r="J426" i="2"/>
  <c r="J427" i="2"/>
  <c r="J420" i="2"/>
  <c r="J418" i="2" s="1"/>
  <c r="J411" i="2"/>
  <c r="Q411" i="2" s="1"/>
  <c r="J412" i="2"/>
  <c r="J390" i="2"/>
  <c r="J388" i="2" s="1"/>
  <c r="J385" i="2"/>
  <c r="J383" i="2" s="1"/>
  <c r="J375" i="2"/>
  <c r="J373" i="2" s="1"/>
  <c r="J369" i="2"/>
  <c r="Q369" i="2" s="1"/>
  <c r="J371" i="2"/>
  <c r="Q371" i="2" s="1"/>
  <c r="J372" i="2"/>
  <c r="J365" i="2"/>
  <c r="J363" i="2" s="1"/>
  <c r="J360" i="2"/>
  <c r="J358" i="2" s="1"/>
  <c r="J355" i="2"/>
  <c r="J353" i="2" s="1"/>
  <c r="J349" i="2"/>
  <c r="J351" i="2"/>
  <c r="J352" i="2"/>
  <c r="Q352" i="2" s="1"/>
  <c r="J345" i="2"/>
  <c r="J343" i="2" s="1"/>
  <c r="J339" i="2"/>
  <c r="J341" i="2"/>
  <c r="J342" i="2"/>
  <c r="J335" i="2"/>
  <c r="J333" i="2" s="1"/>
  <c r="J329" i="2"/>
  <c r="J331" i="2"/>
  <c r="J332" i="2"/>
  <c r="J330" i="2" s="1"/>
  <c r="J328" i="2" s="1"/>
  <c r="J319" i="2"/>
  <c r="J321" i="2"/>
  <c r="J320" i="2" s="1"/>
  <c r="J322" i="2"/>
  <c r="J315" i="2"/>
  <c r="J313" i="2" s="1"/>
  <c r="J309" i="2"/>
  <c r="J311" i="2"/>
  <c r="J312" i="2"/>
  <c r="J310" i="2" s="1"/>
  <c r="J308" i="2" s="1"/>
  <c r="J284" i="2"/>
  <c r="J286" i="2"/>
  <c r="J287" i="2"/>
  <c r="J280" i="2"/>
  <c r="J278" i="2" s="1"/>
  <c r="J274" i="2"/>
  <c r="J276" i="2"/>
  <c r="J275" i="2" s="1"/>
  <c r="J277" i="2"/>
  <c r="J270" i="2"/>
  <c r="J268" i="2" s="1"/>
  <c r="J267" i="2"/>
  <c r="J266" i="2"/>
  <c r="J264" i="2"/>
  <c r="J260" i="2"/>
  <c r="J258" i="2" s="1"/>
  <c r="J250" i="2"/>
  <c r="J248" i="2" s="1"/>
  <c r="J225" i="2"/>
  <c r="J223" i="2" s="1"/>
  <c r="J218" i="2"/>
  <c r="J215" i="2"/>
  <c r="J213" i="2" s="1"/>
  <c r="J210" i="2"/>
  <c r="J208" i="2" s="1"/>
  <c r="J200" i="2"/>
  <c r="J198" i="2" s="1"/>
  <c r="J175" i="2"/>
  <c r="J173" i="2" s="1"/>
  <c r="J285" i="2" l="1"/>
  <c r="J283" i="2" s="1"/>
  <c r="J340" i="2"/>
  <c r="J410" i="2"/>
  <c r="J425" i="2"/>
  <c r="J423" i="2" s="1"/>
  <c r="Q423" i="2" s="1"/>
  <c r="J370" i="2"/>
  <c r="J350" i="2"/>
  <c r="J338" i="2"/>
  <c r="J318" i="2"/>
  <c r="J273" i="2"/>
  <c r="J265" i="2"/>
  <c r="J263" i="2" s="1"/>
  <c r="J180" i="2"/>
  <c r="J178" i="2" s="1"/>
  <c r="J165" i="2"/>
  <c r="J163" i="2" s="1"/>
  <c r="J160" i="2"/>
  <c r="J158" i="2" s="1"/>
  <c r="J155" i="2"/>
  <c r="J153" i="2" s="1"/>
  <c r="J150" i="2"/>
  <c r="J148" i="2" s="1"/>
  <c r="J145" i="2"/>
  <c r="J143" i="2" s="1"/>
  <c r="J140" i="2"/>
  <c r="J138" i="2" s="1"/>
  <c r="J135" i="2"/>
  <c r="J133" i="2" s="1"/>
  <c r="J130" i="2"/>
  <c r="J128" i="2" s="1"/>
  <c r="J125" i="2"/>
  <c r="J123" i="2" s="1"/>
  <c r="J120" i="2"/>
  <c r="J118" i="2" s="1"/>
  <c r="J115" i="2"/>
  <c r="J113" i="2" s="1"/>
  <c r="J110" i="2"/>
  <c r="J108" i="2" s="1"/>
  <c r="J100" i="2"/>
  <c r="J98" i="2" s="1"/>
  <c r="J85" i="2"/>
  <c r="J83" i="2" s="1"/>
  <c r="J95" i="2"/>
  <c r="J93" i="2" s="1"/>
  <c r="J90" i="2"/>
  <c r="J88" i="2" s="1"/>
  <c r="J80" i="2"/>
  <c r="J78" i="2" s="1"/>
  <c r="J75" i="2"/>
  <c r="J73" i="2" s="1"/>
  <c r="J70" i="2"/>
  <c r="J68" i="2" s="1"/>
  <c r="J65" i="2"/>
  <c r="J63" i="2" s="1"/>
  <c r="J60" i="2"/>
  <c r="J58" i="2" s="1"/>
  <c r="J55" i="2"/>
  <c r="J53" i="2" s="1"/>
  <c r="J50" i="2"/>
  <c r="J48" i="2" s="1"/>
  <c r="J45" i="2"/>
  <c r="J43" i="2" s="1"/>
  <c r="J40" i="2"/>
  <c r="J38" i="2" s="1"/>
  <c r="J35" i="2"/>
  <c r="J33" i="2" s="1"/>
  <c r="J30" i="2"/>
  <c r="J28" i="2" s="1"/>
  <c r="J25" i="2"/>
  <c r="J23" i="2" s="1"/>
  <c r="J20" i="2"/>
  <c r="J18" i="2" s="1"/>
  <c r="J408" i="2" l="1"/>
  <c r="Q408" i="2" s="1"/>
  <c r="Q410" i="2"/>
  <c r="J368" i="2"/>
  <c r="Q368" i="2" s="1"/>
  <c r="Q370" i="2"/>
  <c r="J348" i="2"/>
  <c r="Q348" i="2" s="1"/>
  <c r="Q350" i="2"/>
  <c r="J256" i="2"/>
  <c r="J254" i="2"/>
  <c r="J239" i="2"/>
  <c r="J241" i="2"/>
  <c r="J229" i="2"/>
  <c r="J231" i="2"/>
  <c r="J16" i="2" s="1"/>
  <c r="J11" i="2" l="1"/>
  <c r="Q11" i="2" s="1"/>
  <c r="Q16" i="2"/>
  <c r="J14" i="2"/>
  <c r="J105" i="2"/>
  <c r="J103" i="2" s="1"/>
  <c r="J9" i="2" l="1"/>
  <c r="Q9" i="2" s="1"/>
  <c r="Q14" i="2"/>
  <c r="I351" i="2"/>
  <c r="I352" i="2"/>
  <c r="I349" i="2"/>
  <c r="I365" i="2"/>
  <c r="I363" i="2" s="1"/>
  <c r="I360" i="2"/>
  <c r="I358" i="2" s="1"/>
  <c r="I355" i="2"/>
  <c r="I353" i="2" s="1"/>
  <c r="I371" i="2"/>
  <c r="I372" i="2"/>
  <c r="I369" i="2"/>
  <c r="I375" i="2"/>
  <c r="I373" i="2"/>
  <c r="J380" i="2"/>
  <c r="I380" i="2"/>
  <c r="J378" i="2"/>
  <c r="I378" i="2"/>
  <c r="I385" i="2"/>
  <c r="I383" i="2"/>
  <c r="I390" i="2"/>
  <c r="I388" i="2"/>
  <c r="J395" i="2"/>
  <c r="J393" i="2" s="1"/>
  <c r="J400" i="2"/>
  <c r="J398" i="2" s="1"/>
  <c r="I400" i="2"/>
  <c r="I398" i="2"/>
  <c r="J405" i="2"/>
  <c r="J403" i="2" s="1"/>
  <c r="I405" i="2"/>
  <c r="I403" i="2" s="1"/>
  <c r="I416" i="2"/>
  <c r="I414" i="2"/>
  <c r="I420" i="2"/>
  <c r="I418" i="2" s="1"/>
  <c r="J430" i="2"/>
  <c r="J428" i="2" s="1"/>
  <c r="I430" i="2"/>
  <c r="I428" i="2" s="1"/>
  <c r="I426" i="2"/>
  <c r="I280" i="2"/>
  <c r="I278" i="2" s="1"/>
  <c r="I277" i="2"/>
  <c r="I276" i="2"/>
  <c r="I275" i="2"/>
  <c r="I274" i="2"/>
  <c r="I273" i="2"/>
  <c r="I229" i="2"/>
  <c r="J235" i="2"/>
  <c r="J233" i="2" s="1"/>
  <c r="I235" i="2"/>
  <c r="I233" i="2" s="1"/>
  <c r="I370" i="2" l="1"/>
  <c r="I368" i="2" s="1"/>
  <c r="I350" i="2"/>
  <c r="I348" i="2" s="1"/>
  <c r="I260" i="2"/>
  <c r="I258" i="2"/>
  <c r="I100" i="2" l="1"/>
  <c r="I98" i="2" s="1"/>
  <c r="I105" i="2"/>
  <c r="I103" i="2" s="1"/>
  <c r="I110" i="2"/>
  <c r="I108" i="2" s="1"/>
  <c r="I115" i="2"/>
  <c r="I113" i="2" s="1"/>
  <c r="I120" i="2"/>
  <c r="I118" i="2" s="1"/>
  <c r="I125" i="2"/>
  <c r="I123" i="2" s="1"/>
  <c r="I135" i="2"/>
  <c r="I133" i="2" s="1"/>
  <c r="I130" i="2"/>
  <c r="I128" i="2" s="1"/>
  <c r="J170" i="2" l="1"/>
  <c r="J168" i="2" s="1"/>
  <c r="J185" i="2"/>
  <c r="J183" i="2" s="1"/>
  <c r="J190" i="2"/>
  <c r="J188" i="2" s="1"/>
  <c r="J195" i="2"/>
  <c r="J193" i="2" s="1"/>
  <c r="J205" i="2"/>
  <c r="J203" i="2" s="1"/>
  <c r="J232" i="2"/>
  <c r="J17" i="2" s="1"/>
  <c r="Q17" i="2" s="1"/>
  <c r="J242" i="2"/>
  <c r="J245" i="2"/>
  <c r="J243" i="2" s="1"/>
  <c r="J257" i="2"/>
  <c r="J255" i="2" s="1"/>
  <c r="J253" i="2" s="1"/>
  <c r="J290" i="2"/>
  <c r="J288" i="2" s="1"/>
  <c r="J295" i="2"/>
  <c r="J293" i="2" s="1"/>
  <c r="J300" i="2"/>
  <c r="J298" i="2" s="1"/>
  <c r="J305" i="2"/>
  <c r="J303" i="2" s="1"/>
  <c r="J325" i="2"/>
  <c r="J323" i="2" s="1"/>
  <c r="I427" i="2"/>
  <c r="I425" i="2" s="1"/>
  <c r="I424" i="2"/>
  <c r="I423" i="2" s="1"/>
  <c r="I417" i="2"/>
  <c r="I411" i="2"/>
  <c r="I409" i="2"/>
  <c r="I395" i="2"/>
  <c r="I393" i="2" s="1"/>
  <c r="I345" i="2"/>
  <c r="I343" i="2" s="1"/>
  <c r="I342" i="2"/>
  <c r="I341" i="2"/>
  <c r="I339" i="2"/>
  <c r="I335" i="2"/>
  <c r="I333" i="2" s="1"/>
  <c r="I332" i="2"/>
  <c r="I331" i="2"/>
  <c r="I329" i="2"/>
  <c r="I325" i="2"/>
  <c r="I323" i="2" s="1"/>
  <c r="I322" i="2"/>
  <c r="I321" i="2"/>
  <c r="I319" i="2"/>
  <c r="I315" i="2"/>
  <c r="I313" i="2" s="1"/>
  <c r="I312" i="2"/>
  <c r="I311" i="2"/>
  <c r="I309" i="2"/>
  <c r="I305" i="2"/>
  <c r="I303" i="2" s="1"/>
  <c r="I300" i="2"/>
  <c r="I298" i="2" s="1"/>
  <c r="I295" i="2"/>
  <c r="I293" i="2" s="1"/>
  <c r="I290" i="2"/>
  <c r="I288" i="2" s="1"/>
  <c r="I287" i="2"/>
  <c r="I284" i="2"/>
  <c r="I270" i="2"/>
  <c r="I268" i="2" s="1"/>
  <c r="I267" i="2"/>
  <c r="I266" i="2"/>
  <c r="I265" i="2" s="1"/>
  <c r="I263" i="2" s="1"/>
  <c r="I264" i="2"/>
  <c r="I257" i="2"/>
  <c r="I256" i="2"/>
  <c r="I254" i="2"/>
  <c r="I250" i="2"/>
  <c r="I248" i="2" s="1"/>
  <c r="I245" i="2"/>
  <c r="I243" i="2" s="1"/>
  <c r="I242" i="2"/>
  <c r="I241" i="2"/>
  <c r="I239" i="2"/>
  <c r="I14" i="2" s="1"/>
  <c r="I232" i="2"/>
  <c r="I231" i="2"/>
  <c r="I225" i="2"/>
  <c r="I223" i="2" s="1"/>
  <c r="I220" i="2"/>
  <c r="I218" i="2" s="1"/>
  <c r="I215" i="2"/>
  <c r="I213" i="2" s="1"/>
  <c r="I210" i="2"/>
  <c r="I208" i="2" s="1"/>
  <c r="I205" i="2"/>
  <c r="I203" i="2" s="1"/>
  <c r="I200" i="2"/>
  <c r="I198" i="2" s="1"/>
  <c r="I195" i="2"/>
  <c r="I193" i="2" s="1"/>
  <c r="I190" i="2"/>
  <c r="I185" i="2"/>
  <c r="I183" i="2" s="1"/>
  <c r="I180" i="2"/>
  <c r="I178" i="2" s="1"/>
  <c r="I175" i="2"/>
  <c r="I173" i="2" s="1"/>
  <c r="I170" i="2"/>
  <c r="I168" i="2" s="1"/>
  <c r="I165" i="2"/>
  <c r="I163" i="2" s="1"/>
  <c r="I160" i="2"/>
  <c r="I158" i="2" s="1"/>
  <c r="I155" i="2"/>
  <c r="I153" i="2" s="1"/>
  <c r="I150" i="2"/>
  <c r="I148" i="2" s="1"/>
  <c r="I145" i="2"/>
  <c r="I143" i="2" s="1"/>
  <c r="I140" i="2"/>
  <c r="I138" i="2" s="1"/>
  <c r="I95" i="2"/>
  <c r="I93" i="2" s="1"/>
  <c r="I90" i="2"/>
  <c r="I88" i="2" s="1"/>
  <c r="I85" i="2"/>
  <c r="I83" i="2" s="1"/>
  <c r="I80" i="2"/>
  <c r="I78" i="2" s="1"/>
  <c r="I75" i="2"/>
  <c r="I73" i="2" s="1"/>
  <c r="I70" i="2"/>
  <c r="I68" i="2" s="1"/>
  <c r="I65" i="2"/>
  <c r="I63" i="2" s="1"/>
  <c r="I60" i="2"/>
  <c r="I58" i="2" s="1"/>
  <c r="I55" i="2"/>
  <c r="I53" i="2" s="1"/>
  <c r="I50" i="2"/>
  <c r="I48" i="2" s="1"/>
  <c r="I45" i="2"/>
  <c r="I43" i="2" s="1"/>
  <c r="I40" i="2"/>
  <c r="I38" i="2" s="1"/>
  <c r="I35" i="2"/>
  <c r="I33" i="2" s="1"/>
  <c r="I30" i="2"/>
  <c r="I28" i="2" s="1"/>
  <c r="I25" i="2"/>
  <c r="I23" i="2" s="1"/>
  <c r="I20" i="2"/>
  <c r="I18" i="2" s="1"/>
  <c r="J12" i="2" l="1"/>
  <c r="J15" i="2"/>
  <c r="I17" i="2"/>
  <c r="I285" i="2"/>
  <c r="I283" i="2" s="1"/>
  <c r="I310" i="2"/>
  <c r="I412" i="2"/>
  <c r="I415" i="2"/>
  <c r="I413" i="2" s="1"/>
  <c r="J240" i="2"/>
  <c r="J238" i="2" s="1"/>
  <c r="J230" i="2"/>
  <c r="J228" i="2" s="1"/>
  <c r="I230" i="2"/>
  <c r="I228" i="2" s="1"/>
  <c r="I16" i="2"/>
  <c r="I9" i="2"/>
  <c r="I240" i="2"/>
  <c r="I238" i="2" s="1"/>
  <c r="I255" i="2"/>
  <c r="I308" i="2"/>
  <c r="I330" i="2"/>
  <c r="I340" i="2"/>
  <c r="I338" i="2" s="1"/>
  <c r="I410" i="2"/>
  <c r="I408" i="2" s="1"/>
  <c r="I320" i="2"/>
  <c r="I318" i="2" s="1"/>
  <c r="I328" i="2"/>
  <c r="I253" i="2"/>
  <c r="J10" i="2" l="1"/>
  <c r="Q12" i="2"/>
  <c r="J13" i="2"/>
  <c r="Q13" i="2" s="1"/>
  <c r="Q15" i="2"/>
  <c r="I12" i="2"/>
  <c r="I15" i="2"/>
  <c r="I13" i="2" s="1"/>
  <c r="I11" i="2"/>
  <c r="I10" i="2" s="1"/>
  <c r="J8" i="2" l="1"/>
  <c r="Q8" i="2" s="1"/>
  <c r="P3" i="2" s="1"/>
  <c r="Q10" i="2"/>
  <c r="I8" i="2"/>
</calcChain>
</file>

<file path=xl/sharedStrings.xml><?xml version="1.0" encoding="utf-8"?>
<sst xmlns="http://schemas.openxmlformats.org/spreadsheetml/2006/main" count="1150" uniqueCount="406">
  <si>
    <t>№</t>
  </si>
  <si>
    <t>п/п</t>
  </si>
  <si>
    <t>Региональные проекты/ ведомственные проекты/ комплексы процессных мероприятий</t>
  </si>
  <si>
    <t>Источник финансового обеспечения</t>
  </si>
  <si>
    <t xml:space="preserve">Код бюджетной классификации (бюджета Республики Тыва) </t>
  </si>
  <si>
    <t>Ответственный исполнитель, соисполнитель, участник</t>
  </si>
  <si>
    <t>Целевые показатели основного мероприятия/показатели непосредственного результата реализации мероприятия</t>
  </si>
  <si>
    <t xml:space="preserve">Фактический результат выполнения мероприятий (в отчетном периоде и нарастающим итогом с начала года) </t>
  </si>
  <si>
    <t>ГРБС</t>
  </si>
  <si>
    <t>Рз</t>
  </si>
  <si>
    <t>Пр</t>
  </si>
  <si>
    <t>ЦСР</t>
  </si>
  <si>
    <t>ВР</t>
  </si>
  <si>
    <t>наименование</t>
  </si>
  <si>
    <t>ед.</t>
  </si>
  <si>
    <t>измерения</t>
  </si>
  <si>
    <t>значение</t>
  </si>
  <si>
    <t>план</t>
  </si>
  <si>
    <t>факт</t>
  </si>
  <si>
    <t>всего</t>
  </si>
  <si>
    <t>РБ</t>
  </si>
  <si>
    <t>09</t>
  </si>
  <si>
    <t>01</t>
  </si>
  <si>
    <t>Министерство здравоохранения Республики Тыва</t>
  </si>
  <si>
    <t>1.1.</t>
  </si>
  <si>
    <t>1.2.</t>
  </si>
  <si>
    <t>1.3.</t>
  </si>
  <si>
    <t>1.4.</t>
  </si>
  <si>
    <t>1.5.</t>
  </si>
  <si>
    <t>1.6.</t>
  </si>
  <si>
    <t>1.7.</t>
  </si>
  <si>
    <t>1.8.</t>
  </si>
  <si>
    <t>1.9.</t>
  </si>
  <si>
    <t>1.10.</t>
  </si>
  <si>
    <t>Подпрограмма 1 «Совершенствование оказания медицинской помощи, включая профилактику заболеваний и формирование здорового образа жизни», всего, в том числе:</t>
  </si>
  <si>
    <t>1.4. Проведение осмотров в Центре здоровья (для детей), всего, в том числе:</t>
  </si>
  <si>
    <t>1.5. Проведение профилактических медицинских осмотров (для взрослых), всего, в том числе:</t>
  </si>
  <si>
    <t>1.7. Оказание неотложной ме-дицинской помощи, всего, в том числе:</t>
  </si>
  <si>
    <t>1.8. Оказание медицинской по-мощи в амбулаторно-поликлиническом звене (обра-щение), всего, в том числе:</t>
  </si>
  <si>
    <t>ОМС</t>
  </si>
  <si>
    <t>1.6. Проведение профилактических медицинских осмотров (для детей), всего, в том числе:</t>
  </si>
  <si>
    <t>1.2. Проведение диспансеризации населения Республики Тыва (для детей), всего, в том числе:</t>
  </si>
  <si>
    <t>1.9. Развитие первичной медико-санитарной помощи, всего, в том числе:</t>
  </si>
  <si>
    <t>1.11.</t>
  </si>
  <si>
    <t>1.13. Оказание высокотехнологичной медицинской помощи по профилю «Акушерство и гинекология» в ГБУЗ Республики Тыва «Перинатальный центр Республики Тыва», всего, в том числе:</t>
  </si>
  <si>
    <t>1.12.</t>
  </si>
  <si>
    <t>1.13.</t>
  </si>
  <si>
    <t>1.14.</t>
  </si>
  <si>
    <t>1.19. Субсидии бюджетным учреждениям здравоохранения  (ГБУЗ Республики Тыва «Противотуберкулезный санаторий «Балгазын»), всего, в том числе:</t>
  </si>
  <si>
    <t>ФБ</t>
  </si>
  <si>
    <t xml:space="preserve">Подпрограмма 2 «Развитие медицинской реабилитации и санаторно-курортного лечения, в том числе детей», всего, в том числе:  </t>
  </si>
  <si>
    <t>2.1. Оказание реабилитационной медицинской помощи, всего, в том числе:</t>
  </si>
  <si>
    <t>3.3. Подготовка кадров средних медицинских работников, всего, в том числе:</t>
  </si>
  <si>
    <t>3.5. Единовременные компенса-ционные выплаты медицинским работникам в возрасте до 50 лет, имеющим высшее образо-вание, прибывшим на работу в сельский населенный пункт, ли-бо рабочий поселок, либо посе-лок городского типа или пере-ехавший на работу в сельский населенный пункт, либо рабо-чий поселок, либо поселок го-родского типа из другого насе-ленного пункта, всего, в том числе:</t>
  </si>
  <si>
    <t xml:space="preserve"> 3.7. Выплаты Государственной премии Республики Тыва в об-ласти здравоохранения «Доброе сердце» – «Буянныг чурек», всего, в том числе:</t>
  </si>
  <si>
    <t>07</t>
  </si>
  <si>
    <t>04</t>
  </si>
  <si>
    <t>0950342790</t>
  </si>
  <si>
    <t>0950300000</t>
  </si>
  <si>
    <t>1.15.</t>
  </si>
  <si>
    <t>1.16.</t>
  </si>
  <si>
    <t>1.17.</t>
  </si>
  <si>
    <t>1.18.</t>
  </si>
  <si>
    <t>1.19.</t>
  </si>
  <si>
    <t>1.20.</t>
  </si>
  <si>
    <t>1.21.</t>
  </si>
  <si>
    <t>1.22.</t>
  </si>
  <si>
    <t>1.23.</t>
  </si>
  <si>
    <t>1.24.</t>
  </si>
  <si>
    <t>1.25.</t>
  </si>
  <si>
    <t>1.27.</t>
  </si>
  <si>
    <t>1.28.</t>
  </si>
  <si>
    <t>1.29.</t>
  </si>
  <si>
    <t>1.30.</t>
  </si>
  <si>
    <t>10</t>
  </si>
  <si>
    <t>03</t>
  </si>
  <si>
    <t>09503R1380</t>
  </si>
  <si>
    <t>0950349000</t>
  </si>
  <si>
    <t>3.6. Предоставление денежных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t>
  </si>
  <si>
    <t>0950348560</t>
  </si>
  <si>
    <t>3.4. Централизованные расходы на курсовые и сертификационные мероприятия</t>
  </si>
  <si>
    <t>092N700000</t>
  </si>
  <si>
    <t>0950243200</t>
  </si>
  <si>
    <t>0950200000</t>
  </si>
  <si>
    <t>092Р354680</t>
  </si>
  <si>
    <t>092N953650</t>
  </si>
  <si>
    <t>0950487100</t>
  </si>
  <si>
    <t>1.25. Субсидии бюджетным учреждениям здравоохранения на оказание паллиативной медицинской помощи в условиях круглосуточного стационара, всего, в том числе:</t>
  </si>
  <si>
    <t>1.31.</t>
  </si>
  <si>
    <t>1.32. Лекарственное обеспечение для лечения пациентов с хроническими вирусными гепатитами, всего, в том числе:</t>
  </si>
  <si>
    <t>1.32.</t>
  </si>
  <si>
    <t>1.33. Обеспечение лекарственными препаратами больных туберкулезом, всего, в том числе:</t>
  </si>
  <si>
    <t>1.33.</t>
  </si>
  <si>
    <t>1.34. Реализация отдельных полномочий в области лекарственного обеспечения, всего, в том числе:</t>
  </si>
  <si>
    <t>1.34.</t>
  </si>
  <si>
    <t>1.35.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всего, в том числе:</t>
  </si>
  <si>
    <t>1.35.</t>
  </si>
  <si>
    <t>1.36.</t>
  </si>
  <si>
    <t xml:space="preserve">1.36.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 всего, в том числе:
</t>
  </si>
  <si>
    <t>1.37.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всего, в том числе:</t>
  </si>
  <si>
    <t>1.37.</t>
  </si>
  <si>
    <t>1.38. Расходы на развитие паллиативной медицинской помощи, всего , в том числе:</t>
  </si>
  <si>
    <t>1.38.</t>
  </si>
  <si>
    <t>1.39.</t>
  </si>
  <si>
    <t>1.39. Реализация мероприятий по предупреждению и борьбе с социально значимыми инфекционными заболеваниями , всего, в том числе:</t>
  </si>
  <si>
    <t>1.40.Реализация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 всего, в том числе:</t>
  </si>
  <si>
    <t>1.40.</t>
  </si>
  <si>
    <t>1.41.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всего, в том числе:</t>
  </si>
  <si>
    <t>1.41.</t>
  </si>
  <si>
    <t>1.42. Капитальный ремонт объектов республиканской собственности и социальной сферы, всего, в том числе</t>
  </si>
  <si>
    <t>1.42.</t>
  </si>
  <si>
    <t>1.43. Региональный проект «Развитие системы оказания первичной медико-санитарной помощи», всего, в том числе:</t>
  </si>
  <si>
    <t>1.43.</t>
  </si>
  <si>
    <t>1.43.1.</t>
  </si>
  <si>
    <t>1.43.1. Обеспечение закупки авиационных работ в целях медицинской помощи, всего, в том числе:</t>
  </si>
  <si>
    <t>1.44. Региональный проект «Борьба с сердечно-сосудистыми заболеваниями», всего, в том числе:</t>
  </si>
  <si>
    <t>1.44.</t>
  </si>
  <si>
    <t>1.44.1</t>
  </si>
  <si>
    <t>1.44.2</t>
  </si>
  <si>
    <t>1.45.</t>
  </si>
  <si>
    <t>1.45.1. Создание и оснащение  референс-центров для проведения иммуногостохимических,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Республике Тыва, всего, в том числе:</t>
  </si>
  <si>
    <t>1.45.1</t>
  </si>
  <si>
    <t>1.46. Региональный проект «Программа развития детского здравоохранения Республики Тыва, включая создание современной инфраструктуры оказания медицинской помощи детям», всего, в том числе:</t>
  </si>
  <si>
    <t>1.46.</t>
  </si>
  <si>
    <t>1.46.1. Новое строительство или реконструкция детских больниц (корпусов), всего, в том числе:</t>
  </si>
  <si>
    <t>1.46.1.</t>
  </si>
  <si>
    <t>1.47. Региональный проект «Разработка и реализация программы системной поддержки и повышения качества жизни граждан старшего поколения» («Старшее поколение»)», всего, в том числе:</t>
  </si>
  <si>
    <t>1.47.</t>
  </si>
  <si>
    <t>1.47.1.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всего, в том числе:</t>
  </si>
  <si>
    <t>1.47.1.</t>
  </si>
  <si>
    <t>1.48. Региональный проект «Модернизация первичного звена здравоохранения Республики Тыва на 2021-2025 годы», всего, в том числе:</t>
  </si>
  <si>
    <t>1.48.</t>
  </si>
  <si>
    <t>1.48.1. Осуществление нового строительства (его завершение), замены зданий в случае высокой степени износа, наличие избыточных площадей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 всего, в том числе:</t>
  </si>
  <si>
    <t xml:space="preserve">1.48.1. </t>
  </si>
  <si>
    <t>1.48.2.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районов и районных боль-ниц , всего, в том числе:</t>
  </si>
  <si>
    <t>1.48.2.</t>
  </si>
  <si>
    <t>1.48.3.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 тыс. человек), для доставки пациентов в медицинские организации,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 всего, в том числе:</t>
  </si>
  <si>
    <t>1.48.3.</t>
  </si>
  <si>
    <t>1.48.4. Приведение материально-технической базы медицинских организаций, оказывающих первичную медико-санитарную помощь взрослым и детям, их  обособленных структурных подразделений, центральных районных и районных больниц в соответствие с требованиями порядков оказания медицинской помощи, их дооснащение и переоснащение оборудованием для оказания медицинской помощи, всего, в том числе:</t>
  </si>
  <si>
    <t>1.48.4.</t>
  </si>
  <si>
    <t>1.49. Региональный проект «Формирование системы мотивации граждан к здоровому образу жизни, включая здоровое питание и отказ от вредных привычек», всего, в том числе:</t>
  </si>
  <si>
    <t>1.49.</t>
  </si>
  <si>
    <t>1.49.1. Субсидии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всего, в том числе:</t>
  </si>
  <si>
    <t>1.49.1.</t>
  </si>
  <si>
    <t xml:space="preserve">1.50. </t>
  </si>
  <si>
    <t>1.50.1. Обеспечение детей с сахарным  диабетом I типа с системами непрерывного мониторинга глюкозы</t>
  </si>
  <si>
    <t>1.50.1.</t>
  </si>
  <si>
    <t>1.51.</t>
  </si>
  <si>
    <t>1.51.Региональная программа  "Охрана психического здоровья населения Республики Тыва на 2023-2026 годы", всего в том числе:</t>
  </si>
  <si>
    <t>1.51.1.</t>
  </si>
  <si>
    <t>1.52.</t>
  </si>
  <si>
    <t>2.1.</t>
  </si>
  <si>
    <t xml:space="preserve">2.2. </t>
  </si>
  <si>
    <t>2.3.</t>
  </si>
  <si>
    <t>Подпрограмма 3 «Развитие кадровых ресурсов в здравоохранении», всего, в том числе:</t>
  </si>
  <si>
    <t>3.1.</t>
  </si>
  <si>
    <t>3.2.</t>
  </si>
  <si>
    <t>3.3.</t>
  </si>
  <si>
    <t xml:space="preserve">3.4. </t>
  </si>
  <si>
    <t>3.5.</t>
  </si>
  <si>
    <t>3.6.</t>
  </si>
  <si>
    <t>3.7.</t>
  </si>
  <si>
    <t>Подпрограмма 4. «Информационные технологии в здравоохранении», всего, в том числе:</t>
  </si>
  <si>
    <t>4.1.</t>
  </si>
  <si>
    <t>Подпрограмма 5 «Организация обязательного медицинского страхования граждан Республики Тыва», всего, в том числе:</t>
  </si>
  <si>
    <t>Региональный проект «Создание единого цифрового контура в здравоохранении Республики Тыва на основе единой государственной информационной системы здравоохранения (ЕГИСЗ РТ)», всего, в том числе:</t>
  </si>
  <si>
    <t>4.1.1.</t>
  </si>
  <si>
    <t>Реализация государствен-ной информационной системы в сфере здравоохранения, соот-ветствующая требованиям Мин-здрава России, подключенная к ЕГИСЗ, всего, в том числе:</t>
  </si>
  <si>
    <t>5.1.</t>
  </si>
  <si>
    <t>КБ</t>
  </si>
  <si>
    <t>Государственная программа "Развитие здравоохранения Республики Тыва на 2024 – 2030 годы"</t>
  </si>
  <si>
    <t>1.52.1</t>
  </si>
  <si>
    <t>Дополнительные меры по борьбе с туберкулезом</t>
  </si>
  <si>
    <t>Охрана психического здоровья населения</t>
  </si>
  <si>
    <r>
      <t>Объем расходов, тыс. руб.</t>
    </r>
    <r>
      <rPr>
        <vertAlign val="superscript"/>
        <sz val="10"/>
        <color theme="1"/>
        <rFont val="Times New Roman"/>
        <family val="1"/>
        <charset val="204"/>
      </rPr>
      <t xml:space="preserve"> </t>
    </r>
  </si>
  <si>
    <t>случаев на 100 тыс. населения</t>
  </si>
  <si>
    <t>смертность населения в трудоспособном возрасте</t>
  </si>
  <si>
    <t>ожидаемая продолжительность жизни при рождении</t>
  </si>
  <si>
    <t>лет</t>
  </si>
  <si>
    <t>обеспечение охвата всех граждан профосмотрами не реже одного раза в год</t>
  </si>
  <si>
    <t>процент</t>
  </si>
  <si>
    <t>младенческая смертность</t>
  </si>
  <si>
    <t>случаев на 1000 родившихся живыми</t>
  </si>
  <si>
    <t xml:space="preserve">увеличение суммарного коэффициента рождаемости, число детей </t>
  </si>
  <si>
    <t>число детей рожденных одной женщиной на протяжении всего периода</t>
  </si>
  <si>
    <t>доля детей в возрасте от 0 до 17 лет, от общей численности детского населения, пролеченных в дневных стационарах медорганизации, оказывающих медпомощь в амбулаторных условиях</t>
  </si>
  <si>
    <t>коэффициент естественного прироста населения на  1,0 тыс. населения человек</t>
  </si>
  <si>
    <t>тыс. человек</t>
  </si>
  <si>
    <t>Оснащение оборудованием региональных сосудистых центов и первичных сосудистых отделений, всего, в том числе:</t>
  </si>
  <si>
    <t>случаев на 1000 родившихся живыми; лет</t>
  </si>
  <si>
    <t>младенческая смертность; ожидаемая продолжительность жизни при рождении</t>
  </si>
  <si>
    <t>0950100000</t>
  </si>
  <si>
    <t>0900000000</t>
  </si>
  <si>
    <t>0950148570</t>
  </si>
  <si>
    <t>0950148540</t>
  </si>
  <si>
    <t>0950101410</t>
  </si>
  <si>
    <t>0950101420</t>
  </si>
  <si>
    <t>0950146500</t>
  </si>
  <si>
    <t>05</t>
  </si>
  <si>
    <t>0950146600</t>
  </si>
  <si>
    <t>06</t>
  </si>
  <si>
    <t>0950146700</t>
  </si>
  <si>
    <t>0950146900</t>
  </si>
  <si>
    <t>1.26.</t>
  </si>
  <si>
    <t>0950146910</t>
  </si>
  <si>
    <t>0950147000</t>
  </si>
  <si>
    <t>02</t>
  </si>
  <si>
    <t>0950147100</t>
  </si>
  <si>
    <t>0950147200</t>
  </si>
  <si>
    <t>0950147300</t>
  </si>
  <si>
    <t>09501R2010</t>
  </si>
  <si>
    <t>0950148001</t>
  </si>
  <si>
    <t>0950148010</t>
  </si>
  <si>
    <t>0950148510</t>
  </si>
  <si>
    <t>0950148520</t>
  </si>
  <si>
    <t>0950151610</t>
  </si>
  <si>
    <t>0950152400</t>
  </si>
  <si>
    <t>9050154600</t>
  </si>
  <si>
    <t>09501R1060</t>
  </si>
  <si>
    <t>09501R2020</t>
  </si>
  <si>
    <t>90</t>
  </si>
  <si>
    <t>09501R3851</t>
  </si>
  <si>
    <t>09501R4020</t>
  </si>
  <si>
    <t>0950100330</t>
  </si>
  <si>
    <t>092N155540</t>
  </si>
  <si>
    <t>092N00000</t>
  </si>
  <si>
    <t>092N200000</t>
  </si>
  <si>
    <t>092N251920</t>
  </si>
  <si>
    <t>092N255860</t>
  </si>
  <si>
    <t>092N300000</t>
  </si>
  <si>
    <t>092N351900</t>
  </si>
  <si>
    <t>092N400000</t>
  </si>
  <si>
    <t>092N452460</t>
  </si>
  <si>
    <t>092Р300000</t>
  </si>
  <si>
    <t>092N900000</t>
  </si>
  <si>
    <t>092R400000</t>
  </si>
  <si>
    <t>092R452810</t>
  </si>
  <si>
    <t>09502R7520</t>
  </si>
  <si>
    <t>0950342990</t>
  </si>
  <si>
    <t>0950348550</t>
  </si>
  <si>
    <t>092N751140</t>
  </si>
  <si>
    <t>095040000</t>
  </si>
  <si>
    <t>1.11. Оказание скорой медицинской помощи, всего, в том числе:</t>
  </si>
  <si>
    <t xml:space="preserve"> </t>
  </si>
  <si>
    <t>1.17. Обеспечение необходимыми лекарственными препаратами, всего, в том числе:</t>
  </si>
  <si>
    <t>1.18. Субсидии бюджетным учреждениям здравоохранения  по оказанию медицинской помощи в дневном стационаре, всего, в том числе:</t>
  </si>
  <si>
    <t>1.23. Субсидии бюджетным учреждениям здравоохранения на оказание медицинской помощи в круглосуточном стационаре, всего, в том числе:</t>
  </si>
  <si>
    <t>1.24. Субсидии бюджетным учреждениям здравоохранения на оказание медицинской помощи в амбулаторных условиях, всего, в том числе:</t>
  </si>
  <si>
    <t>1.26. Субсидии подведомственным бюджетным учреждениям  здравоохранения (прочие), всего, в том числе:</t>
  </si>
  <si>
    <t>паллиативка</t>
  </si>
  <si>
    <t>поликлиника</t>
  </si>
  <si>
    <t>стационар</t>
  </si>
  <si>
    <t>1.21. Субсидии подведомственным бюджетным учреждениям здравоохранения (прочие), всего, в том числе:</t>
  </si>
  <si>
    <t>прочие</t>
  </si>
  <si>
    <t>1.20. Субсидии бюджетным учреждениям здравоохранения  (ГБУЗ Республики Тыва «Станция переливания крови»), всего, в том числе:</t>
  </si>
  <si>
    <t>маркарян тескт добавлять</t>
  </si>
  <si>
    <t>1.44.2. 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всего, в том числе</t>
  </si>
  <si>
    <t>На 2024 г. запланировано приобретение комплекса флюорографического  цифрового подвижного на базе шасси КАМАЗ на сумму 29 103,0 тыс. руб. , на приобретение оборудования предусмотрено - 726,0 тыс.руб.</t>
  </si>
  <si>
    <t>3.1. Развитие среднего профес-сионального образования в сфере здравоохранения. Подготовка кадров средних медицинских работников, всего, в том числе:</t>
  </si>
  <si>
    <t>3.2. Развитие среднего профессионального образования в сфере здравоохранения (стипендии), всего, в том числе:</t>
  </si>
  <si>
    <t>федеральный бюджет</t>
  </si>
  <si>
    <t>консолидированный бюджет</t>
  </si>
  <si>
    <t>республиканский бюджет</t>
  </si>
  <si>
    <t>Медицинское страхование неработающего населения, всего, в том числе:</t>
  </si>
  <si>
    <t>доля пролеченных больных с вирусными гепатитами</t>
  </si>
  <si>
    <t>смертность от туберкулеза; детская заболеваемость туберкулезом; подростковая заболеваемость туберкулезом</t>
  </si>
  <si>
    <t>случаев на 100 тыс. населения; случаев на 100 тыс. детского населения; случаев на 100 тыс. подросткового населения</t>
  </si>
  <si>
    <t>35,1; 36,4; 141,5</t>
  </si>
  <si>
    <t>случаев на 1000 родившихся</t>
  </si>
  <si>
    <t>Централизованные расходы на увеличение стоимости основных средств, всего, в том числе:</t>
  </si>
  <si>
    <t>Централизованные расходы на текущий ремонт и приобретение строительных материалов, всего, в том числе:</t>
  </si>
  <si>
    <t>Централизованные расходы на отправку больных на лечение за пределы республики, всего, в том числе:</t>
  </si>
  <si>
    <t xml:space="preserve"> Централизованные расходы на приобретение медикаментов, всего, в том числе:</t>
  </si>
  <si>
    <t>Субсидии на закупку оборудования и расходных материалов для неонатального и аудиологического скрининга, всего, в том числе:</t>
  </si>
  <si>
    <t>эффективность лечения больных с множественной лекустойчивостью и широкой лекустойчивостью туберкулозом</t>
  </si>
  <si>
    <t>6,2; 68,67</t>
  </si>
  <si>
    <t>смертность населения в трудоспособном возрасте; младенческая смертность; смертность населения от БСК</t>
  </si>
  <si>
    <r>
      <t>случаев на 100 тыс. населения;</t>
    </r>
    <r>
      <rPr>
        <u/>
        <sz val="9"/>
        <color theme="1"/>
        <rFont val="Times New Roman"/>
        <family val="1"/>
        <charset val="204"/>
      </rPr>
      <t xml:space="preserve"> </t>
    </r>
    <r>
      <rPr>
        <sz val="9"/>
        <color theme="1"/>
        <rFont val="Times New Roman"/>
        <family val="1"/>
        <charset val="204"/>
      </rPr>
      <t>случаев на 1000 родившихся живыми; на 100 тыс. населения</t>
    </r>
  </si>
  <si>
    <t>680,0; 6,2; 300,0</t>
  </si>
  <si>
    <t>смертность населения от болезней системы кровообращения; доля лиц с БСК, состящих под дисп. наблюдением, получивших в текущем году медуслуги в рамках дисп.наблюдения, от всех пациентов БСК сосотящих под диспнаблюдением</t>
  </si>
  <si>
    <t>случаев на 100 тыс. населения; процент</t>
  </si>
  <si>
    <t>300,0; 80,0</t>
  </si>
  <si>
    <t>смертность от новообразований; доля лиц с онкозаболеваниями, прошедших обследование и (или) лечение в ткущем году, из числа состоящих под диспнаблюдением</t>
  </si>
  <si>
    <t>100,5; 80,0</t>
  </si>
  <si>
    <t>смертность от туберкулеза; ожидаемая продолжительность жизни при рождении</t>
  </si>
  <si>
    <t>случаев на 100 тыс.населения; лет</t>
  </si>
  <si>
    <t>35,1; 68,67</t>
  </si>
  <si>
    <t>1.3. Проведение осмотров в Центре здоровья (для взрослых), всего, в том числе:</t>
  </si>
  <si>
    <t>1.22. Субсидии подведомственным бюджетным учреждениям здравоохранения (ГАУЗ РТ санаторий профилакторий «Серебрянка»), всего, в том числе:</t>
  </si>
  <si>
    <t>1.16. Обеспечение питанием беременных женщин, кормящих матерей и детей до 3-х лет, всего, в том числе:</t>
  </si>
  <si>
    <t>1.14. Обеспечение проведения процедуры экстракорпорального оплодотворения, всего, в том числе</t>
  </si>
  <si>
    <t>1.52. Региональная программа  Республики Тыва  "О дополнительных мерах по борьбе с туберкулезом в Республике Тыва на 2022-2025 годы", всего, в том числе:</t>
  </si>
  <si>
    <t>1.50. Региональный проект "Борьба с сахарным диабетом", всего в том числе:</t>
  </si>
  <si>
    <t>1.10. Совершенствование медицинской эвакуации, всего, в том числе:</t>
  </si>
  <si>
    <t>1.1. Проведение диспансеризации определенных групп взрослого населения Республики Тыва, всего, в том числе:</t>
  </si>
  <si>
    <t>2.3.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всего, в том числе:</t>
  </si>
  <si>
    <t>2.2. Оздоровление детей, находящихся на диспансерном наблюдении медицинских организациях в условиях санаторно-курортных учреждений, всего, в том числе:</t>
  </si>
  <si>
    <t>аянмаа</t>
  </si>
  <si>
    <t>1.12. Оказание высокотехнологичной медицинской помощи по профилю «Неонатология» в ГБУЗ Республики Тыва «Перинатальный центр Республики Тыва», всего, в том числе:</t>
  </si>
  <si>
    <t>1.15. Высокотехнологичная медицинская помощь, всего, в том числе:</t>
  </si>
  <si>
    <t>0950148580</t>
  </si>
  <si>
    <t>09501R3850</t>
  </si>
  <si>
    <t>09501R1070</t>
  </si>
  <si>
    <t>госзакуп таблица</t>
  </si>
  <si>
    <t>На 2024 год запланировано проведение 100 случаев процедур экстракорпорального оплодотворения. Факт за отчетный период 32 случаев на сумму 5353,25 тыс. руб.</t>
  </si>
  <si>
    <t>ПЦ</t>
  </si>
  <si>
    <t>ВМП</t>
  </si>
  <si>
    <t xml:space="preserve">госзакуп </t>
  </si>
  <si>
    <t>На переоснащение медицинских организаций, оказывающих медицинскую помощь больным с онкологическим заболеваниями всего предусмотрено 9 011,2 тыс. рублей, в том числе из федерального бюджета – 8 921,1 тыс. рублей, из республиканского бюджета 90,1 тыс. рублей.
Заключено ГК на сумму  8925,06 тыс. рублей на 5 ед. медоборудования (контрактация 100%). Исполнено на сумму 8 925,00 тыс. рублей.</t>
  </si>
  <si>
    <t>госзакуп</t>
  </si>
  <si>
    <t>дло</t>
  </si>
  <si>
    <t>дло, бухг</t>
  </si>
  <si>
    <t>дн.стац</t>
  </si>
  <si>
    <t>пэо</t>
  </si>
  <si>
    <t>кадры</t>
  </si>
  <si>
    <t>пэо,бухг</t>
  </si>
  <si>
    <t>стипеендии</t>
  </si>
  <si>
    <t xml:space="preserve">В соответствии с заключенным Cоглашением о предоставлении субсидии из федерального бюджета бюджету субъекта Российской Федерации на реализацию регионального проекта "Создание единого цифрового контура в здравоохранения на основе единой государственной информационной системы здравоохранения (ЕГИСЗ)" от «29» декабря 2021 г. № 056-09-2022-025 запланировано внедрение в медицинских организациях государственной и муниципальной систем здравоохранения медицинских информационных систем, соответствующих требованиям Минздрава России и реализации государственных информационных систем в сфере здравоохранения, соответствующих требованиям Минздрава России, обеспечивающих информационное взаимодействие с подсистемами ЕГИСЗ на сумму 56321,7 тыс. руб. Идет подготовка аукционной документации, запланировано 12 мероприятий.                                                                       </t>
  </si>
  <si>
    <t>рэц</t>
  </si>
  <si>
    <t>ахо, бухг</t>
  </si>
  <si>
    <r>
      <t>09501485</t>
    </r>
    <r>
      <rPr>
        <sz val="10"/>
        <color rgb="FFFF0000"/>
        <rFont val="Times New Roman"/>
        <family val="1"/>
        <charset val="204"/>
      </rPr>
      <t>3</t>
    </r>
    <r>
      <rPr>
        <sz val="10"/>
        <color theme="1"/>
        <rFont val="Times New Roman"/>
        <family val="1"/>
        <charset val="204"/>
      </rPr>
      <t>0</t>
    </r>
  </si>
  <si>
    <t>кадры+</t>
  </si>
  <si>
    <t>дло+</t>
  </si>
  <si>
    <t>ДЛО дали</t>
  </si>
  <si>
    <t>гос</t>
  </si>
  <si>
    <t>все</t>
  </si>
  <si>
    <t xml:space="preserve">В целях дополнительного профессионального образования медицинских работников республики на 2024 году заявлено 1500 тыс. руб. В рамках реализации Регионального проекта «Обеспечение медицинских организаций системы здравоохранения Республики Тыва квалифицированными кадрами» с целью достижения соответствующих целей и задач национального проекта «Здравоохранение», направленных на устранение кадрового дефицита медицинских работников «первичного звена», а также профильными специалистами. На 1 квартале всего заключены 8 договора на сумму 1276130,00 рублей.  Профинансировано 519600,00 рублей.                                                             Обучены всего - 143 медицинских работников:                                                                                                                                      1) 1 врач Ресонкодиспансера по специальности онкология "Патологическая анатомия опухолей и опухолеподобных процессов молочной железы" (72 часов) с 4 по 18 марта 2024 г. на базе ФГБУ "НМИЦ онкологии имени Н.Н. Блохина" на сумму 50000,00 рублей;                                                                                                                                         2) 1 врач Республиканский детской больницы по специальности эндкринология "Терапевтическое обучение сахарному диабету у детей" (36 часов)с 13 по 20 марта 2024 г. на базе ФГБЦ "НМИЦ эндокринологии" Минздрава России на сумму 20000,00 рублей;                                                      3) 14 врачей по теме "Алгоритм оказания неотложной помощи детям"с 8 по 13 апреля 2024 г. на базе ФГБОУ ВО "СибГМУ" Минздрава России на сумму 123200,00 рублей.                                                                             4) 6 врачей с целью формирования резерва руководящего состава в медицинских организациях республики подготовлены в профессиональной переподготовке по специальносьи "Организация здравоохранения и общественное здоровье" с 18 марта по 26 июня 2024 г. на базе ФГБОУ ВО "СибГМУ" Минздрава России  на сумму 326400,00 рублей .                                                                                                                                                                      5) 31 врачей хирургов по теме "Андрология в клинической практике" 36 часов с 21 по 27 июля 2024 г. на базе СибГМУ на сумму 236530,00 рублей.                                                                                                          6) 90 медицинских работников прошли обуче6ние в симуляционных площадках на базах РБ 1 и ПЦ РТ НИИ МСПУ РТ в апреле на сумму 450000,00 рублей.                             </t>
  </si>
  <si>
    <t xml:space="preserve">На 2024 год  для закупки авиационных услуг предусмотрено 204996,40  тыс.руб.Кассовое исполнение составило 155625,54 тыс. рублей: в том числе средства Федерального бюджета -154069,26 тыс. рублей и средства Республиканского бюджета - 1556,28272 тыс. рублей. </t>
  </si>
  <si>
    <t>На 2024 год для реализации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 предусмотрено 2391,4 тыс.рублей, исполнено на сумму 2391,4 тыс. рублей.</t>
  </si>
  <si>
    <t xml:space="preserve">Cлучаев поствакцинальных осложнений не выявлено </t>
  </si>
  <si>
    <t>больше у нас</t>
  </si>
  <si>
    <t>тоже</t>
  </si>
  <si>
    <t>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 по состоянию на 01.08.2024 года заключен 1 государственный контракт на сумму 99,530 тыс.руб. Поставлено на сумму 99,530 тыс.руб. Оплачено на сумму 99,53032 тыс. рублей. Экономия 0,369 тыс. руб.</t>
  </si>
  <si>
    <t>минус</t>
  </si>
  <si>
    <t>На 2024 год запланировано проведение в ГБУЗ РТ "Республиканский центр восстановительной медицины и реабилитации для детей" осмотров 3540 посещений. Факт за отчетный период        2 122 посещений на сумму 3 225,28 тыс. руб.</t>
  </si>
  <si>
    <t>На 2024 год запланировано приобретение продуктов питания для беременных женщин, кормящих матерей и детей до 3-х лет на сумму 22 281,0 тыс. руб. Оплата произведена на сумму 21468,66180тыс. рублей.</t>
  </si>
  <si>
    <t>На реализацию мероприятия по проведению массового обследования новорожденных  на врожденные и (или) наследственные заболевания на 2024 год запланировано 13406,9 тыс. рублей, факт - 10721,38 тыс. рублей</t>
  </si>
  <si>
    <t>На оснащение оборудованием региональных сосудистых центров и первичных сосудистых отделений всего предусмотрено 47 381,0 тыс. рублей, в том числе из федерального бюджета - 29 277,0 тыс. рублей, из республиканского бюджета – 18 104,0 тыс. рублей. Заключены и оплачены ГК на приобретение 2 ед. медоборудования на общую сумму 46 974,0 тыс. рублей:
1. Компьютерный томограф 64 среза на сумму 46 834,00 тыс. рублей;  
2. Кровать медицинская на сумму 140,0 тыс. рублей.</t>
  </si>
  <si>
    <t xml:space="preserve"> На оказание услуг по санаторно-курортному лечению детей диспансерного учета в возрасте от 7 до 15 лет включительно в санаториях, санаторных оздоровительных лагерях круглогодичного действия заключены контракты на сумму 23172,0 тыс.рублей, оплачено 10888,691 тыс. рублей  </t>
  </si>
  <si>
    <t>На оснащение медицинскими изделиями медицинских организаций, имющих в своей структуре подразделения, оказывающие медицинскую помощь по медицинской реабилитации планируется приобретение 33 ед. медицинского оборудования. Поставлено и оплачено 39527,46 тыс.руб.</t>
  </si>
  <si>
    <t>В 2024 году запланировано проведение диспансеризации определенных групп взрослого населения 119717 комплексных посещений. Факт за отчетный период 75257 посещений на сумму 323965,27 тыс. руб.</t>
  </si>
  <si>
    <t>На 2024 год запланировано проведение диспансеризации детей сирот и детей находящихся в трудной жизненной ситуации 4473 комплексных посещений. Факт за отчетный период 3050 посещений на сумму 32996,58 тыс. руб.</t>
  </si>
  <si>
    <t>На 2024 год запланировано проведение в ГБУЗ РТ "Республиканском центре медицинской профилактики"  осмотров 5746 посещений. Факт за отчетный период 3841 посещений на сумму 8783,17 тыс. руб.</t>
  </si>
  <si>
    <t>На 2024 год запланировано проведение профилактических медицинских осмотров взрослых 37 320 случаев. Факт за отчетный период 21416 посещений на сумму 72719,22 тыс. руб.</t>
  </si>
  <si>
    <t>На 2024 год запланировано проведение профилактических медицинских осмотров детей 62204 случаев. Факт за отчетный период 40075 посещений на сумму 171951,07 тыс. руб.</t>
  </si>
  <si>
    <t>На 2024 год запланировано по неотложной медицинской помощи 172166 случаев. Факт за отчетный период 94079 случаев на сумму 144830,98 тыс. руб.</t>
  </si>
  <si>
    <t>На 2024 запланировано в амбулаторно-поликлиническом звене по обращению в связи с заболеванием 561239 случаев. Факт за отчетный период 294030 случаев на сумму 928380,91 тыс. руб.</t>
  </si>
  <si>
    <t>На 2024 год запланировано профилактические посещения 750571. Факт за отчетный период 528668 посещений на сумму 682456,11 тыс. руб.</t>
  </si>
  <si>
    <t>По медицинской эвакуации (наземная эвакуация) на 2024 год запланировано обслуживание 415 вызовов. Факт за отчетный период 253 вызовов на сумму 5094,93 тыс. руб.</t>
  </si>
  <si>
    <t>На 2024 год запланировано обслуживание  92165 вызовов скорой медицинской помощи и тромболизиса. Факт за отчетный период 54945 вызовов на сумму 384534,98 тыс. руб.</t>
  </si>
  <si>
    <t>На 2024 год запланировано оказание по высокотехнологической медицинской помощи по профилю "Неонатология" 166 случаев в ГБУЗ РТ "Перинатальный центр". Факт за отчетный период 104 случая на сумму 41111,32 тыс. руб.</t>
  </si>
  <si>
    <t>На 2024 год запланировано оказание по высокотехнологической медицинской помощи по профилю "Акушерство и гинекология" 74 случая в ГБУЗ РТ "Перинатальный центр". Факт за отчетный период 60 случая на сумму 14969,27 тыс. руб.</t>
  </si>
  <si>
    <t>На 2024 год запланировано оказание по высокотехнологической медицинской помощи на 1300 случаев в Республиканской больницы № 1. Факт за отчетный период 841 случая на сумму 214912,99 тыс. руб.</t>
  </si>
  <si>
    <t>На 2024 год запланировано проведение медицинской реабилитации по круглосуточному, дневному стационару и по амбулаторно-поликлинической помощи на 3388 случаев. Факт за отчетный период 2196 случая на сумму 153832,35 тыс. руб.</t>
  </si>
  <si>
    <t>По состоянию на 01.10.2024 года заключены 179 контрактов на общую сумму 249 597,83773 тыс. руб. Поставлено на сумму 246 252,43 тыс. руб. Оплачено 246 252,43 тыс. руб.</t>
  </si>
  <si>
    <t xml:space="preserve">По состоянию на 01.10.2024 года Заключены 24 контракта на общую сумму 70 871,35 тыс. руб. Поставлено на сумму 70 871,35 тыс. руб. Оплачено на сумму 64 442,466 тыс. руб. </t>
  </si>
  <si>
    <t>По состоянию на 01.10.2024 года Заключено 13 контрактов на сумму 18 934,99 тыс.руб. Поставлено на сумму 10 915,546 тыс.руб. Оплачено на сумму 10 915,546 тыс. руб.</t>
  </si>
  <si>
    <t>По состоянию на 01.10.2024 года заключены 35 государственных контрактов на сумму 53 271,156  тыс.рублей. Оказано услуг и поставлено товаров на сумму 44 825,25 тыс.рублей. Оплачено на сумму 43 189,658 тыс.рублей.</t>
  </si>
  <si>
    <t>По состоянию на 01.10.2024 года заключен 1 контракт на сумму 480,60 тыс. руб. Оказано услуг на сумму 300,375 тыс. руб. Оплачено на сумму 300,375 тыс.руб.</t>
  </si>
  <si>
    <t xml:space="preserve">По оказанию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по состоянию на 01.10.2024 года заключены 220 контрактов на общую сумму 220 425,367 тыс. руб. Поставлено на сумму 214 335,639 тыс. руб.  Оплачено на сумму 214 335,639 тыс. руб. </t>
  </si>
  <si>
    <t xml:space="preserve">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По состоянию на 01.10.2024 года заключены 27 контрактов на общую сумму 19 875,66 тыс. руб. Поставлено на сумму 19 541,87392 тыс. руб. Оплачено на сумму 19 541,87392 тыс. руб. </t>
  </si>
  <si>
    <t xml:space="preserve">В рамках региональной программы «Модернизация первичного звена здравоохранения Республики Тыва на 2021-2025 годы» утвержденного постановлением Правительства Республики Тыва от 15 декабря 2020 г. № 634 в 2024 году всего запланировано строительство 8 фельдшерско-акушерских пунктов и 4 врачебной амбулатории и проведение капитального ремонта 8 объектов подведомственных учреждений здравоохранения республики.
На строительство 8 ФАПов и 4 ВА предусмотрено всего – 121 371,64 тыс. рублей, в том числе из федерального бюджета – 118 640,78 тыс. рублей, из республиканского бюджета – 2 730,86 тыс. рублей.
В рамках опережающего финансирования в 2023 г. заключены контракты на сумму 43 817,54 тыс. рублей по 4 объектам:
1.Фельдшерско-акушерский пункт в с. Хут Пий-Хемского готовность 100%).
2.Врачебная амбулатория в с. Элегест Чеди-Хольского кожууна (готовность 100%).
3.Врачебная амбулатория в с. Шуй Бай-Тайгинского кожууна (готовность 100%).
4.Фельдшерско-акушерский пункт в с. Баян-Тала Дзун-Хемчикского кожууна (готовность 100%).
В текущем году заключены контракты:
1. Врачебная амбулатория с. Саглы Овюрского кожууна. Заключен государственный контракт № 2024.0253ЮА от 19.03.2024 г. с ООО «КристаллПлюс» на сумму 13 347 100,00 рублей. Срок выполнения работ до 01.12.24.
Исполнено – 4 004 130,0 рублей (30%).
Выполнено: Договор на привязку заключен с ООО «Авангард». Договор на изготовление и доставку клееного бруса заключен с ЛХК «Алтайлес». Согласно акту № 1 от 30.05.2024 г. Овюрского района строительство объекта будет осуществляться на существующем земельном участке ВА, в связи с обращением проектной организации ООО «Авангард», что в представленном земельном участке находится объекты культурного наследия. Скважину будут подключать из существующего колодца. Территория земельного участка в существующем ВА позволяет построить новый ВА.
Выполнено: Земляные работы, вертикальная планировка, геодезическая разбивка. Материалы доставлены на площадку, установлен опалубка для фундамента и залит бетон. скважина от существующего колодца установлена.
Выполняется: Привязка проекта к местности. Проектно-сметная документация проходит экспертизу. 
Общая готовность объекта – 30%.
Проблемные вопросы: Проектно-сметная документация на экспертизе. Без положительного заключения экспертизы на ПСД разрешение на строительство не выдается. Без разрешения на строительство начать строительство объекта затрудняется.  
2. Врачебная амбулатория с. Дус-Даг Овюрского кожууна, Заключен государственный контракт от 21.03.2024 № 2024.0254ЮА с ИП Дамба А.И. на сумму 12 331 000 рублей. Срок выполнения работ до 01.12.24.
Профинансировано – 7450051,66 (60%), в том числе аванс 3 699 300,0 рублей (30%).
Получено положительное заключение экспертизы от 23.07.2024 г. № 17-1-1-2-040376-2024. Выдано разрешение на строительство от 26.07.2024 г. № RU 17-07-20-2024.
Выполнено: Проектные-изыскательные работы (привязка проекта к местности) завершены. Договор на бурение скважины заключен администрацией района. На сегодняшний день, ожидается выполнение работ по бурению скважины. Земляные работы, устройство фундамента, устройство стен, устройство пола, устройство крыши и кровли (с антисептированием досок), утепление перекрытия. Монтаж электропроводов. 
Выполняется: устройство перегородок из ГКЛ. Закуплены материалы для монтажа системы отопления. 
На объекте работают 3 рабочих.
Общая готовность объекта – 75%. 
3. Фельдшерско-акушерский пункт в с. Ырбан Тоджинского кожууна. Заключен государственный контракт № 2024.0301 от 25.03.2024 г. с ООО «Барс-1» на сумму 8 646 000 руб. Срок выполнения работ до 01.12.24.
Профинансировано – 5276489,86 (61%), в том числе аванс 2 593 800,0 рублей (30%). Документы на подписи у министра.
Получено положительное заключение экспертизы от 12.09.2024 г. № 17-1-1-2-053407-2024. Заявление о выдаче разрешения на строительство направлено от 17.09.2024 г.
Выполнено: Договор на привязку заключен с ООО «Авангард». Скважина на участке есть. Строительство с использованием обычного бруса. Земляные работы, фундамент (гидроизоляция, утепление), отмостка, септик, скважина. Устройство стен, крыши и кровли. Устройство фундамента угольника и туалета. Устройство керамического пола. Установлен ограждение. Закуплены материалы для отделочных работ, отопления, котел, электричество.
Выполняется: Благоустройство территории, фасад здания. 
На объекте работают 4 работника.
Общая готовность объекта – 75%. 
4. Фельдшерско-акушерский пункт в с. Бояровка Каа-Хемский кожууна. Заключен государственный контракт № 2024.0361 от 18.03.2024 с ООО «Фаворитстрой» на сумму 8559540,00 рублей. Срок выполнения работ до 01.12.24.
Профинансировано – 4648065,67 (54%), в том числе аванс 2 567 862,0 рублей (30%). Заявка на финансирование направлена в ПЭО.
Получено положительное заключение экспертизы от 23.08.2024 г. № 17-1-1-2-049044-2024. Разрешение на строительство получено от 30.08.2024 г. № 17504302-14/1.
Выполнено: Проектные-изыскательные работы (привязка проекта к местности) завершены. Скважина пробурена. Выполнены земляные работы, фундамент, основа для пола, устройство стен, крыши и кровли, установлены окна, установлены наружные двери, установлен котел. Монтаж внутренней системы отопления. Устройство перегородок. 
Выполняется: внутренние отделочные работы стен и потолков.  Земляные работы вокруг здания
На объекте работают 6 рабочих. 
Общая готовность объекта – 75%. 
5. Фельдшерско-акушерский пункт в с. Кок-Хаак Каа-Хемский кожууна, Заключен государственный контракт от 15.03.2024 №2024.0573 с ООО «КристаллПлюс» на сумму 8 170 000,00 рублей. Срок выполнения работ до 01.12.24.
Профинансировано – 6037631,91 (73%), в том числе аванс 2 451 000,0 рублей (30%).
Получено положительное заключение экспертизы от 06.09.2024 г. № 17-1-1-2-052270-2024. Заявление о выдаче разрешения на строительство направлено от 10.09.2024 г.
Выполнено: Договор на привязку заключен с ООО «Авангард». Договор на изготовление и доставку клееного бруса заключен с ЛХК «Алтайлес». Скважина пробурена. Выполнены земляные работы, устройство фундамента, устройство стен, устройство крыши и кровля. Устройство фундамента угольника и туалета. Выгреб.
Выполняется: Выполняется стяжка пола. Приступают к работам по устройству перегородок и ГКЛ. Устройство ограждения по периметру. 
На объекте работают 4 рабочих.
Общая готовность объекта – 75%. 
6. Фельдшерско-акушерский пункт в с. Авыйган Каа-Хемский кожууна. Заключен государственный контракт № 2024.0362 от 18.03.2024 с ООО «Фаворитстрой» на сумму 8559540,00 рублей. Срок выполнения работ до 01.12.24.
Профинансировано – 8105719,70 (94%), в том числе аванс 2 567 862,0 рублей (30%).
Получено положительное заключение экспертизы от 23.08.2024 г. № 17-1-1-2-049033-2024. Разрешение на строительство получено от 30.08.2024 г. № 17504301-15/1
Выполнено: Проектные-изыскательные работы (привязка проекта к местности) завершены. Скважина пробурена. Фундамент установлен, возведены стены, кровля, окна, установлены стены из гипсокартона, отделочные работы, установлен котел, отопление здания. устройство ограждения и планировка территории, наружный септик.
Выполняется: отделочные работы, электромонтажные и сантехнические работы. 
Общая готовность объекта – 95%. В соответствии с ГК работы на объекте завершены. Выполняется технический план здания и завершающие исполнительные документы.
7. Фельдшерско-акушерский пункт в с. Ийи-Тал Улуг-Хемского кожууна. Заключен государственный контракт № 2024.0363 от 18.03.2024 с ООО «Развитие» на сумму 8 460 000,00 рублей. Срок выполнения работ до 01.12.24.
Профинансировано – 2 538 000,0 рублей (30%).
Получено положительное заключение экспертизы от 26.08.2024 г. № 17-1-1-2-049288-2024.  Разрешения на строительство получено от 28.08.2024 г. №RU17514000-*01*2024
Выполнено: Проектные-изыскательные работы (привязка проекта к местности) завершены. Скважина пробурена. Вертикальная планировка участка. Траншея выкопана. Подготовлен опалубка для фундамента, армирование, залит бетон. Клеёный брус доставлен на объекте. Установлен сарай.
Выполняется: копание ямы септика и туалета. 
Общая готовность объекта – 25%.
8. Фельдшерско-акушерский пункт в с. Ийме Дзун-Хемчикского кожууна. Заключен государственный контракт № 2024.1419 от 09.04.2024 с ООО «КриcталлПлюс» на сумму 8 629000,00 рублей. 
Профинансировано – 7939085,70 (92%) в том числе аванс 2 588 700,0 рублей (30%).
Получено положительное заключение экспертизы от 30.08.2024 г. № 17-1-1-2-0050614-2024. Разрешения на строительство получено от 11.09.2024 г. № 17 RU 17 503302-07-24.
Выполнено: Пробурена скважина. Установлен фундамент, выполнены земляные работы. Возведение наружных стен и устройство перекрытия, стропильной системы и обрешетки, устройство кровли, устройство ограждения, септик, выгреб. Установлен ограждение.
Общая готовность объекта – 70%. На объекте работают 4 рабочих.
Справочно: По всем объектам строительства на сегодня по привязке проектов к местности получены положительные заключения (ПЗ) госэкспертизы, кроме с. Саглы Овюрского кожууна . 
</t>
  </si>
  <si>
    <t xml:space="preserve">На капитальный ремонт по 7 (1 объект в рамках опережающего финансирования) подведомственным учреждениям предусмотрено всего – 89 635 588,59 рублей, в том числе из федерального бюджета – 87 616 599,76 рублей, из республиканского бюджета – 2 018 988,83 тыс. рублей.
На проведение капитального ремонта объектов здравоохранения заключены государственные контракты по всем 7 объектам. 
1. Капитальный ремонт поликлиники ГБУЗ РТ «Бай-Тайгинская ЦКБ», заключен госконтракт № 2024.0252 от 13.03.2024 с ИП Иргит У.А.  на сумму 13 096 719,00 рублей, срок исполнения контракта 90 календарных дней с 01.04.2024 – 30.06.2024 гг. (заключен допсоглашение на увеличение срока до 30.07.24). 
Исполнено – 13 096 719,0 рублей (100%)
Выполнены: штукатурка стен, отделочные работы, укладка керамической плитки стен, стяжка пола, керамические плитки, установлен канализационные трубы и септик, сантехники, электрика.
Общая готовность объекта – 100%. На сегодняшний день, устраняют замечания заказчика.
2. Капитальный ремонт офиса врача общей практики с. Ишкин ГБУЗ РТ «Сут-Хольского ЦКБ», заключен государственный контракт № 2024.0255 от 12.03.2024 с ИП Ховалыг К.А. на сумму 4 238 598,0 рублей, срок исполнения контракта 90 календарных дней 01.04.2024 – 30.06.2024 гг. 
Общая готовность объекта – 100%. В соответствии с ГК работы на объекте завершены. Акт выполненных работ подписан от 24.07.2024 г.
3. Капитальный ремонт поликлиники ГБУЗ РТ «Каа-Хемской ЦКБ» по адресу: Республика Тыва, с. Сарыг-Сеп, ул. Енисейская, 135, заключен государственный контракт № 2024.0227 от 13.03.2024 с ООО «ПОСТРОЙ-17» на сумму 22 491 592,00 рублей, срок исполнения контракта 90 календарных дней с 01.04.2024 – 30.07.2024 гг. 
Профинансировано – 21 054 122,95 (93,6%).
Выполнено: демонтаж кровли, окон, радиаторов, трубопроводов, полов, крыльца. Установлен лаги и дощатые покрытия для полов. Установлены стропилы, обрешетки кровли, шифр, карнизы, маты теплоизоляционные, пароизоляция. Установлены окна, двери противопожарные, отмостка, демонтажные работы дверей, выполнено электромонтажные работы, устройство перегородок, выполнено фасад.
Выполняются: Устраняется замечания заказчика. 
Общая готовность объекта – 100 %. 
4. Выполнение работ по комплексному капитальному ремонту здания ГБУЗ РТ «Монгун-Тайгинская ЦКБ» по адресу: Республика Тыва, с. Мугур-Аксы, ул. Саны-Шири, д. 56, заключен государственный контракт № 2024.0304 от 15.03.2024 с ООО «Тудугжу» на сумму 21 359 500,00 рублей. Срок выполнения работ 90 календарных дней с 01.04.2024 – 31.07.2024 гг. 
Профинансировано –15 516 672,0 рублей (72,65%). 
Выполнено: демонтажные работы кровли, демонтаж облицовки стен и потолка из гипсокартона, пола, дверей, окон, уширение проема. Установка стропил, обрешетки и устройство кровли, карниза. Устройство перегородок, облицовка стен и потолков гипсокартоном, отделочные работы (штукатурка) стен и потолков, установка окон и дверей. Замена системы отопления, установка котлов (2 шт), замена системы водоснабжения и водоотведения, установка сантехнических приборов, замена системы электроснабжения, установка радиаторов. Установка септика.
Выполняются: отделочные работы, установка котлов, частично укладка линолеума, установка видеорегистраторов и пожарной сигнализации.
Общая готовность объекта – 75%. На объекте работают 5 рабочих.
5. Выполнение работ по капитальному ремонту фельдшерско-акушерского пункта с. Холь-Ожу (У-Шынаа) Тес-Хемского района Республики Тыва, заключен государственный контракт № 2024.0306 от 18.03.2024 с ООО «Санни» на сумму 5 480 000 рублей. Срок выполнения работ 60 календарных дней с 01.04.2024 – 30.06.2024 г. 
Исполнено: 3 014 182,03 рублей (55%). 
Выполнено: демонтажные работы пола, стяжки пола с керамическими плитками, демонтаж обшивки потолков, кровля, окна, установка керамических плит для стен, потолки из гипсокартона, установлен септик, скважина.
Выполняются: отделочные работы фасада, установка систем отопления радиаторы и трубы. 
Общая готовность объекта – 69 %.
6. Капитальный ремонт врачебной амбулатории с. Сукпак ГБУЗ РТ «Кызылская ЦКБ» заключен государственный контракт от 19.03.2024 г. № 2024.0836 с ИП Даваа А. К. на сумму 9 256 500,00 рублей. Срок выполнения работ 90 календарных дней с 01.05.2024 – 30.07.2024 гг. 
Исполнено:8 236 756,33 рублей (88,98%).
Профинансировано: 8 236 756,33 рублей. 
Выполнено: демонтажные работы внутри здания завершены, устройство песчано-гравийного основания пола, устройство бетонного пола, устройство перегородок, монтаж электропроводок, прокладка труб канализации, усиление фундамента. Монтаж системы электроснабжения и электроосвещения. Внутренние отделочные работы стен (в т.ч. облицовка стен и полов керамической плиткой) и потолков. Устройство кровли, крылец и отмостка, утепление наружных стен, выполнено устройство фасада.
Общая готовность объекта – 100 %. 
7. Капитальный ремонт поликлиники ГБУЗ РТ «Кызылская ЦКБ». Заключен государственный контракт № 2024.0802 от 26.03.2024 с ООО «КАПСТРОЙ» на сумму 7 755 000 рублей, срок исполнения контракта 90 календарных дней с 01.05.2024 – 30.07.2024 гг. 
Исполнено – 5 092 612,13 рублей (65,67%).
Выполнено: установлены стропила, обрешётки, обработаны деревянные конструкции крыши противопожарным септиком, устройство кровли, карниза установлены окна и межкомнатные двери, частично выполнено устройство фасада.
Выполняются: устройство фасада.
Общая готовность объекта – 75 %. На объекте работают 7 рабочих.
По завершению выполнения работ будет проведена работа по взысканию пени и неустойки за просрочки срока исполнения контракта. Минздравом направлялись претензии и требования в адрес подрядчика неоднократно.
</t>
  </si>
  <si>
    <t>В отчетном периоде в медицинские организации направлены финансовые средства на общую сумму 713197,08 тыс. руб.: в том числе из РБ 22412,150 тыс. рублей за счет средств республиканского бюджета для приобретения расходных материалов, в том числе: Противотуберкулезный диспансер -11721,850 тыс.руб., Рескожвендиспансер - 3935,50 тыс. руб., Респсихбольница - 1532,60 тыс. руб., Барун-Хем ММЦ - 2282,0 тыс.руб., Дзун-Хем ММЦ -2940,20 тыс. руб. За счет средств ОМС запланировано 19101 случаев оказание медицинской помощи в дневном стационаре. Факт за отчетный период 16049 случаев на сумму 690784,93 тыс. руб.</t>
  </si>
  <si>
    <t xml:space="preserve">В отчетном периоде на содержание ГБУЗ РТ «Противотуберкулезный санаторий «Балгазын» профинансировано 68857,684  тыс.  рублей (на коммунальные услуги, материальные запасы, заработная плата, налоги и др. статьи). </t>
  </si>
  <si>
    <t xml:space="preserve">В отчетном периоде на содержание ГБУЗ РТ "Станция переливания крови" направлено 52074,52440 тыс. рублей (на коммунальные услуги, материальные запасы, заработная плата, налоги и др. статьи). </t>
  </si>
  <si>
    <t>В отчетном периоде на содержание ГАУЗ РТ санаторий профилакторий Серебрянка направлено 34602,563 тыс. рублей (лечение больных, приобретение медикаментов, расходных материалов, коммунальные услуги, материальные запасы, заработная плата, налоги и др. статьи)</t>
  </si>
  <si>
    <t>На закупку оборудования и расходных материалов для неонатального и аудиологического скрининга в 2024 году запланировано приобретение 359 ед. на 16756,0 тыс. рублей. Заключены контракты на 359 ед. на сумму 16756,0 тыс. рублей. Поставлено 358 ед. медоборудования, оплачено 15717,93589 тыс. рублей</t>
  </si>
  <si>
    <t>В 2024 году на оказание высокотехнологичной медицинской помощи, не включенной в базовую программу обязательного медицинского страхования предусмотрено 1534,3 тыс. рублей, оплачено 1534,30тыс. рублей</t>
  </si>
  <si>
    <t xml:space="preserve">стипендии </t>
  </si>
  <si>
    <t xml:space="preserve">На 2024 год запланировано выплата стипендий студентам Республиканского медицинского колледжа на сумму 4644,0 тыс. рублей, за 9 мес.2024г. Выплачено 2465,7719тыс. руб. </t>
  </si>
  <si>
    <t xml:space="preserve">На обеспечение деятельности РМК профинансировано 54447,073 тыс. рублей (на коммунальные услуги, материальные запасы, заработная плата, налоги и др. статьи). </t>
  </si>
  <si>
    <t>На обеспечение мероприятия по подготовке средних медицинских работников Медицинского колледжа профинансировано 1311,6 тыс. Рублей</t>
  </si>
  <si>
    <t xml:space="preserve">На осуществление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2023 году предусмотрено 59 000 000,00 рублей.   По состоянию на 03.10.2024 г. План- 30 врачам и 3 смп.
ФАКТ – 15 врачам и 3 смп. Исполнение – 54,5 %, по врачам – 50%, по среднему – 100%.
Осуществлены выплаты 11 врачам и 3 средним медработников, в том числе:
- врачу-стоматологу ГБУЗ РТ «Тес-Хемская ЦКБ»;
- врачу-стоматологу стоматологического кабинета в г. Ак-Довурак ГБУЗ РТ «Стоматологическая поликлиника»;
- врачу-педиатру участковому ГБУЗ РТ «Тес-Хемская ЦКБ»;
- врачу-педиатру участковому ГБУЗ «Тандинская ЦКБ» РТ;
- врачу-кардиологу ГБУЗ РТ «Тес-Хемская ЦКБ»;
- врачу-терапевту участковому врачебной амбулатории с. Элегест ГБУЗ РТ «Чеди-Хольская ЦКБ»;
- врачу-рентгенологу Бай-Тайгинской ЦКБ – 2 млн. руб.
- врачу-терапевту участковому Балгазынской УБ Тандинской – 2 млн. руб;
- врачу-стоматологу стом.кабинета с. Хову-Аксы Чеди-Хольского кожууна – 2 млн.руб;
- врачу-педиатру участковому Дзун-Хемчикского ММЦ – 1 млн. руб;
- врачу-психиатру Кызылской ЦКБ – 2 млн. рублей.
 - врачу-акушеру-гинекологу Тоджинской ЦКБ – 2 млн. рублей.
 - врачу-фтизиатру Чеди-Хольской ЦКБ – 2 млн. рублей.
 - врачу-терапевту Кызыл-Хаинской УБ Монгун-Тайгинской ЦКБ – 2 млн.руб; 
 - врачу-педиатру участковому Сут-Хольской ЦКБ – 2 млн.рублей;
- заведующей фельдшерско-акушерским пунктом-фельдшеру с. Аксы-Барлык ГБУЗ РТ «Барун-Хемчикский ММЦ»;
- акушерке врачебной амбулатории с. Дус-Даг ГБУЗ РТ «Овюрская ЦКБ».
- фельдшеру ФАП с. Хольчук Чеди-Хольского кожууна.
</t>
  </si>
  <si>
    <t xml:space="preserve">В соответствии с Постановлением Правительства Республики Тыва от 2 ноября 2021 г. № 597 "Об утверждении Порядка предоставления денежной выплаты медицинским работникам (врачам), трудоустроившимся в медицинские организации государственной системы здравоохранения Республики Тыва в 2021-2023 годах", на денежные выплаты врачам по 200 тыс. рублей ежегодно в течение 5 лет, в 2024 году предусмотрено 65 400 000,00 рублей. По состоянию на 01.09.2024 г. всего осуществлены 15 врачам по 200 тыс. рублей, заключившим договор о предоставлении выплаты в 2023 году (за 2 год работы). 
В соответствии с постановлением Правительства Республики Тыва от 21 июня 2019 г. № 324 осуществляются единовременные компенсационные выплаты в размере 1 млн. рублей врачам, заключившим трудовой договор с медицинской организацией по наиболее воостребованным специальностям. План на 2024 г. – 10 чел. с общей суммой финансирования 10 млн.рублей. План – 10 врачей, факт – 6 врачей, Процент исполнения – 60%.
Всего направлены на выплаты документы 6 врачей со следующих организаций:
1. врачу-пульмонологу Республиканская детская больница (ЯНАО), 
2. врачу-стоматологу-терапевту Стоматологическая поликлиника (ЯНАО), 
3. врачу-рентгенологу Эрзинская ЦКБ (из Иркутской области (имеется сертификат врача-фтизиатра), 
4. врачу-акушеру-гинекологу Чаа-Хольская ЦКБ;
5. врачу-фтизиатру Противотуберкулезный диспансер (из Томской области).
6. врачу-ревматологу Республиканской больницы № 1.
В настоящее время ожидается финансирование с Минфина РТ.
В октябре запланировано осуществить выплаты  врачу-неврологу (эпилептологу) Республиканской детской больницы, врачу-кардиологу РКДЦ, врачу-офтальмологу РКДЦ.
</t>
  </si>
  <si>
    <t xml:space="preserve">Выплаты Государственной премии Республики Тыва в области здравоохранения "Доброе сердце" - "Буянныг чурек" за 2023 год осуществлены в 1 кваратле 2024 г. всего на сумму 6 800 000,00 руб.  В соответствии с Указом Главы Республики Тыва от 31 января 2024 г. № 24, выплаты перечислены на счета медицинских работников 22 февраля 2024 г.  по следующим направлениям:
1) «Технология года»:
Донгаку Альберту Владимировичу, детскому врачу-травматологу-ортопеду, заведующему консультативно-диагностического центра ГБУЗ РТ «Республиканская детская больница»;
Идам-Сюрюну Буяну Ивановичу, врачу-хирургу-онкологу, заместителю главного врача по лечебной работе ГБУЗ РТ «Республиканский онкологический диспансер»;
Чооду Шолбану Викторовичу, врачу-хирургу, заместителю главного врача по системе менеджмента качества ГБУЗ РТ «Республиканского консультативно-диагностического центр»;
2) «Спасение года»: 
Уйнукаю Кежиктигу Германовичу, врачу-нейрохирургу ГБУЗ РТ «Республиканская больница № 1»;
Монгушу Вячеславу Сарыг-ооловичу, врачу-анестезиологу-реаниматологу ГБУЗ РТ «Перинатальный центр Республики Тыва»;
Ондар Инне Андреевне, врачу-хирургу ГБУЗ «Тандинская ЦКБ» РТ;
3) «За работу в экстремальных условиях»:
Куулар Ульяне Тогус-ооловне, врачу-акушеру-гинекологу ГБУЗ РТ «Овюрская ЦКБ»;
Ондару Дмитрию Робертовичу, врачу-анестезиологу-реаниматологу, руководителю Центра анестезиологии-реанимации ГБУЗ РТ «Республиканская больница №1»;
Парчиной Чодураа Владимировне, врачу-анестезиологу-реаниматологу ГБУЗ РТ «Перинатальный центр Республики Тыва»;
4) «За проведение уникальной операции, спасшей жизнь человека»:
Сату Буяну Александровичу, врачу-хирургу, заведующему операционным блоком ГБУЗ РТ «Республиканская больница № 1»;
Хертеку Кежику Вячеславовичу, детскому врачу-хирургу, заведующему детского хирургического отделения ГБУЗ РТ «Республиканская больница № 1»;
Саая Шораану Биче-ооловичу, врачу-сердечно-сосудистому хирургу, заведующему кардиохирургического отделения ГБУЗ РТ «Республиканская больница № 1»;
5) «У истоков жизни»:
Монгушу Айдыну Алексеевичу, врачу-анестезиологу-реаниматологу, заместителю главного врача по педиатрической помощи ГБУЗ РТ «Перинатальный центр Республики Тыва»;
Монгуш Алдынай Самбууевне, врачу-акушеру-гинекологу ГБУЗ РТ «Перинатальный центр Республики Тыва»;
Анай-оолу Буяну Николаевичу, врачу-анестезиологу-реаниматологу ГБУЗ РТ «Перинатальный центр Республики Тыва»;
6) «Эффективное оказание первичной медико-санитарной помощи»:
Артаа Венере Монгун-ооловне, врачу-терапевту участковому 4 терапевтического участка ГБУЗ РТ «Республиканская больница № 1»;
Монгуш Долчан Сайн-ооловне, медицинской сестре участковой 4 терапевтического участка ГБУЗ РТ «Республиканская больница № 1».
</t>
  </si>
  <si>
    <t xml:space="preserve">Из них заключены ГК на сумму 13992,0 тыс. руб., на стадии заключения ГК на сумму 25670,795 тыс. руб. , остальные  на стадии приема заявок и подготовки аукционнойдокументации.  Исполнено на сумму 7993,0тыс. рублей. </t>
  </si>
  <si>
    <t xml:space="preserve">
И Н Ф О Р М А Ц И Я
о ходе реализации государственной программы "Развитие здравоохранения Республики Тыва" за 9 месяцев 2024 г.</t>
  </si>
  <si>
    <t>В отчетном периоде на содержание подведомственных учреждений Минздрава РТ (прочие учреждения) направлены 324516,60226 тыс.  руб., в том числе по состоянию на 30.10.2024г.: ГБУЗ РТ «Бюро судебно-медицинской экспертизы» -68748,20 тыс.руб., ГБУЗ РТ «Республиканский Центр по профилактике и борьбе со СПИД и инфекционными заболеваниями»  -52278,75тыс. руб.,  ГБУЗ РТ «Республиканский центр восстановительной медицины и реабилитации для детей» 20480,64 тыс.руб., ГБУЗ РТ «Республиканский центр общественного здоровья и медицинской профилактики» -25807,45 тыс. руб., ГБУ РТ «Ресфармация» -24665,53тыс. руб., ГБУЗ «Медицинский информационно-аналитический центр Республики Тыва» -62665,98тыс. руб., ГБУ РТ «Учреждение по административно-хозяйственному обеспечению учреждений здравоохранения Республики Тыва»47703,30 тыс. руб., ГБУ «Научно-исследовательский институт медико-социальных проблем и управления Республики Тыва» -17982,39 тыс.  руб., ГБУЗ РТ «Республиканский центр скорой медицинской помощи и медицины катастроф» - 1980,63 тыс. руб., ГБУЗ РТ "Республиканский онкологический диспансер" - 2091,47 тыс. рублей</t>
  </si>
  <si>
    <t>В отчетном периоде на содержание подведомственных учреждений Минздрава РТ (стационаров) направлены 3327096,02тыс. руб., в том числе из РБ 709872,47 тыс. рублей: ГБУЗ РТ «Республиканская психиатрическая больница» - 237555,02 тыс. руб., ГБУЗ РТ «Инфекционная больница» - 3850,0 тыс. руб., ГБУЗ РТ «Республиканский кожно-венерологический диспансер» - 15605,51 тыс. руб., ГБУЗ РТ «Противотуберкулезный диспансер» - 394529,19 тыс. руб., ГБУЗ РТ «Барун-Хемчикский межкожуунный медицинский центр" - 7314,10тыс. руб.,  ГБУЗ РТ «Дзун-Хемчикская ЦКБ» - 10240,50 тыс. руб., ГБУЗ РТ «Каа-Хемская ЦКБ» - 5299,63  тыс. руб., ГБУЗ РТ «Монгун-Тайгинская ЦКБ» -1235,24 тыс. руб., ГБУЗ РТ «Пий-Хемская ЦКБ» - 6133,33 тыс. руб., ГБУЗ РТ «Улуг-Хемский межкожуунный медицинский центр» - 19177,30 тыс. руб., ГБУЗ РТ «Чеди-Хольская ЦКБ» -2859,11088 тыс. руб., ГБУЗ РТ «Эрзинская ЦКБ» - 6143,55 тыс. руб. За счет средств ОМС запланировано 52176 случаев лечения больных в круглосуточном стационаре. Факт за отчетный период 36496 случаев на сумму 2617223,55 тыс. руб.</t>
  </si>
  <si>
    <t>В отчетном периоде на оказание медицинской помощи в амбулаторных условиях направлены 207202,8444 тыс. руб, в том числе: ГБУЗ РТ «Республиканская психиатрическая больница» -39586,050 тыс. руб., ГБУЗ РТ «Республиканский кожно-венерологический диспансер»-10037,80 тыс. руб., ГБУЗ РТ «Противотуберкулезный диспансер» - 53141,40 тыс. руб., ГБУЗ РТ «Бай-Тайгинская ЦКБ» -7739,48тыс. руб., ГБУЗ РТ «Барун-Хемчикский межкожуунный медицинский центр" -6212,82 тыс.руб.,  ГБУЗ РТ «Дзун-Хемчикская ЦКБ» -7198,92 тыс. руб., ГБУЗ РТ «Каа-Хемская ЦКБ» -4810,67 тыс.руб., ГБУЗ РТ «Кызылская ЦКБ» -9393,63 тыс. руб., ГБУЗ РТ «Монгун-Тайгинская ЦКБ» -3050,55 тыс. руб., ГБУЗ РТ «Овюрская ЦКБ» -8269,61 тыс.руб., ГБУЗ РТ «Пий-Хемская ЦКБ» -9231,73 тыс. руб., ГБУЗ РТ «Сут-Хольская ЦКБ» - 7054,27тыс.руб., ГБУЗ РТ «Тандинская ЦКБ» -4545,77тыс.руб., ГБУЗ РТ «Тес-Хемская ЦКБ» - 3039,20тыс. руб.,  ГБУЗ РТ "Тере-Хольская ЦКБ" -2160,36 тыс. руб., ГБУЗ РТ «Тоджинская ЦКБ» -6662,90тыс. руб., ГБУЗ РТ «Улуг-Хемский межкожуунный медицинский центр» -8890,87тыс.руб., ГБУЗ РТ "Чаа-Хольская ЦКБ" -5708,07 тыс. руб., ГБУЗ РТ «Чеди-Хольская ЦКБ» -1979,25 тыс. руб., ГБУЗ РТ «Эрзинская ЦКБ» -3445,26 тыс. руб.</t>
  </si>
  <si>
    <r>
      <t xml:space="preserve">За отчетный период направлены финансовые средства в медицинские организации на общую сумму 26821,13 тыс. руб., в том числе: Ресонкодиспансер - 10017,56 тыс. руб., Улуг-Хемский ММЦ -11223,97 тыс руб., Республиканская детская </t>
    </r>
    <r>
      <rPr>
        <sz val="9"/>
        <rFont val="Times New Roman"/>
        <family val="1"/>
        <charset val="204"/>
      </rPr>
      <t>больница - 5547,60</t>
    </r>
    <r>
      <rPr>
        <sz val="10"/>
        <rFont val="Times New Roman"/>
        <family val="1"/>
        <charset val="204"/>
      </rPr>
      <t>тыс. руб., Республиканская больница № 1- 32,0 тыс. рублей.</t>
    </r>
  </si>
  <si>
    <r>
      <t>Кассовый расход за январь-сентябрь 2024 г. (тыс. руб.)</t>
    </r>
    <r>
      <rPr>
        <vertAlign val="superscript"/>
        <sz val="10"/>
        <color theme="1"/>
        <rFont val="Times New Roman"/>
        <family val="1"/>
        <charset val="204"/>
      </rPr>
      <t xml:space="preserve"> </t>
    </r>
  </si>
  <si>
    <t xml:space="preserve">На отправку больных на лечение за пределы республики направлено 8437,30тыс. рублей. Поступило 1684 заявлений (дети –679), из них получили лечение – 558 чел. (дети – 245), отказано - 305 (дети – 90), активные талоны –84 (дети – 34), в листе ожидания – 737(дети –310). </t>
  </si>
  <si>
    <t>23,1; 94,2; 114,3.</t>
  </si>
  <si>
    <t>7,5; 66,27</t>
  </si>
  <si>
    <t>622,2; 7,5; 327,1</t>
  </si>
  <si>
    <t>327,17; 73,5</t>
  </si>
  <si>
    <t>327,1; 73,5</t>
  </si>
  <si>
    <t>23,1; 66,27</t>
  </si>
  <si>
    <t xml:space="preserve">В соответствии с Законом Республики Тыва от 15 декабря 2023 г. № 1002-ЗРТ «О республиканском бюджета Республики Тыва на 2024 год и на плановый период 2025 и 2026 годов», в рамках реализации государственной программы Республики Тыва «Развитие здравоохранения на 2018-2025 гг.» на капитальный ремонт объектов здравоохранения предусмотрены финансовые средства в размере 24 860,00 тыс. рублей.
В соответствии с Приказом Минздрава РТ от 01.04.2024 г. № 467пр/24 «Об утверждении перечня объектов капитального ремонта, планируемых по линии здравоохранения до 2026 года за счет средств республиканского бюджета Республики Тыва» на 2024 год запланировано проведение капитального ремонта в 5-и подведомственных учреждениях на сумму 17 571,07 тыс. рублей:
1) Капитальный ремонт окон и дверей здания ГБУЗ РТ «Пий-Хемская ЦКБ» по адресу: РТ, Пий-Хемский район, г. Туран, ул. Горная, д. 14 на сумму 4 317,70 тыс. рублей (завершен);
2) Капитальный ремонт входной группы здания ГБУЗ РТ «Респсихбольница» расположенного по адресу: РТ, г. Кызыл, ул. Островная, д. 6 на сумму 5 765,20 тыс. рублей;
3) Капитальный ремонт теплотрассы ГБУЗ РТ «Тес-Хемская ЦКБ» на общую сумму 2 963,909 тыс. рублей (документы направлены для размещения в ЕИС Закупки); 
4) Капитальный ремонт тепловой сети и водопровода (в одном канале) с. Балгазын ГБУЗ «Тандинская ЦКБ» РТ на сумму 1 905,84 тыс. рублей (документы размещены в ЕИС Закупки)
5) Капитальный ремонт котельной ГБУЗ РТ «Пий-Хемская ЦКБ» на сумму 2 628,00 тыс. рублей.
На оставшиеся средства в размере 7 288,93 тыс. рублей Минздравом РТ запланировано подключение к централизованным сетям теплоснабжения 2-х объектов:
1) здания отделения офтальмологии, эндокринологии и оториноларингологии ГБУЗ «Республиканская больница № 1», расположенного по адресу: г. Кызыл. Ул. Калинина, д. 128А;
2) здания ГБУ «Учреждения по административно-хозяйственному обеспечению учреждений здравоохранения Республики Тыва», расположенного по адресу: г. Кызыл, ул. Калинина, д. 128Б.
Заключен государственный контракт с ООО «Пионер-Абакан» от 20.09.2024 г. № 2024.4134 на сумму 7 200,00 тыс. рублей, со сроком исполнения до 31.12.2024 г. 
Работы на сегодня не начаты, в связи с тем, что закупаются строительные материалы. 
Ход выполнения работ:
1) Капитальный ремонт окон и дверей здания ГБУЗ РТ «Пий-Хемская ЦКБ» по адресу: РТ, Пий-Хемский район, г. Туран, ул. Горная, д. 14 на сумму 4 317,70 тыс. рублей. Работы на объекте завершены. Готовность объекта: 100 %. 
2) Капитальный ремонт входной группы здания ГБУЗ РТ «Респсихбольница» расположенного по адресу: РТ, г. Кызыл, ул. Островная, д. 6.
В 2023 г. заключен госконтракт на выполнение работ по капитальному ремонту входной группы здания ГБУЗ РТ «Респсихбольница» № 2023.2203 от 30.06.2023 г. с подрядной организацией ООО «МОНОЛИТСТРОЙ» на сумму 6 405 ,78 тыс. руб. 
Профинансировано – 640578,0 рублей (аванс 10%). На проверку предоставлен акты выполненных работ на сумму 5241635,64.
Выполнено: валка деревьев, планировка земельного участка, устройство фундамента, выполнены стены и кровля КПП, установлены металлические каркасы стен гаража, ферма кровли гаража, сварочные работы конструкций стен гаража, система отопления, установлены основания асфальта для гаража, установлены решетчатые ограждения прогулочного двора.
Выполняется: закупается материалы ограждения металлоконструкции, параллельно устраняются замечания заказчика.
Готовность объекта: 95 %.
3) Капитальный ремонт теплотрассы ГБУЗ РТ «Тес-Хемская ЦКБ» на общую сумму 2 963,909 тыс. рублей. заключен государственный контракт №2024.3655 от 14.08.2024 г. на сумму 2 815,70 тыс. рублей с подрядной организацией ООО «Мастерстрой».
 Выполнено: земляные работы, устройство траншеи, прокладка трубопроводов отопления и ХВС, гидравлические испытания, гидроизоляция и утепление труб, обратная засыпка. Приняты акты выполненных работ на сумму 2 815,70 тыс. рублей.
Готовность объекта – 100%. 
4) Капитальный ремонт тепловой сети и водопровода (в одном канале) с. Балгазын ГБУЗ «Тандинская ЦКБ» РТ на сумму 1 905,84 тыс. рублей.  заключен государтсвенный контракт 2024.3671 от 14.08.2024 г. на сумму 1 750,00 тыс. рублей с подрядной организацией ООО «Пионер-Абакан». 
Работы на объекте завершены, готовность 100%
5) Капитальный ремонт котельной ГБУЗ РТ «Пий-Хемская ЦКБ». Заключен государственный контракт с ООО «Теплокомплект» в лице директора Анатолия Ивановича Изосимова от 17.05.2024 г. № 2024.2117 на сумму 2 595 000,00 рублей. Срок исполнение госконтракта 60 календарный дней с момента заключения.
Готовность объекта: 100 %. Работы на объекте завершены.
</t>
  </si>
  <si>
    <r>
      <t>На приобретение 10 ед. автомобильного транспорта предусмотрено 10 468,9 тыс. рублей, в том числе из федерального бюджета – 10 233,0 тыс. рублей, из республиканского бюджета – 235,8 тыс. рублей. Заключены контракты на 10 ед. поставки автомобиля на сумму 10 468,9 тыс. рублей (100,0%). Исполнено на сумму 10 468,9 тыс. рублей (100,0%). (</t>
    </r>
    <r>
      <rPr>
        <i/>
        <sz val="14"/>
        <color theme="1"/>
        <rFont val="Times New Roman"/>
        <family val="1"/>
        <charset val="204"/>
      </rPr>
      <t>ГБУЗ РТ Бай-Тайгинская ЦКБ – 1 ед., ГБУЗ РТ Тандинская ЦКБ – 1 ед., ГБУЗ РТ Кызылская ЦКБ – 1 ед., ГБУЗ РТ Монгун-Тайгинская ЦКБ – 1 ед., ГБУЗ РТ Овюрская ЦКБ – 1 ед., ГБУЗ РТ Сут-Хольская ЦКБ – 1 ед., ГБУЗ РТ Тес-Хемская ЦКБ – 1 ед., ГБУЗ РТ Тоджинская ЦКБ – 1ед., ГБУЗ РТ Эрзинская ЦКБ – 1 ед., ГБУЗ РТ Тере-Хольская ЦКБ – 1 ед.).</t>
    </r>
  </si>
  <si>
    <r>
      <t>На приобретение 10 ед. автомобильного транспорта предусмотрено 10 468,9 тыс. рублей, в том числе из федерального бюджета – 10 233,0 тыс. рублей, из республиканского бюджета – 235,8 тыс. рублей. Заключены контракты на 10 ед. поставки автомобиля на сумму 10 468,9 тыс. рублей (100,0%). Исполнено на сумму 10 468,9 тыс. рублей (100,0%). (</t>
    </r>
    <r>
      <rPr>
        <i/>
        <sz val="9"/>
        <color theme="1"/>
        <rFont val="Times New Roman"/>
        <family val="1"/>
        <charset val="204"/>
      </rPr>
      <t>ГБУЗ РТ Бай-Тайгинская ЦКБ – 1 ед., ГБУЗ РТ Тандинская ЦКБ – 1 ед., ГБУЗ РТ Кызылская ЦКБ – 1 ед., ГБУЗ РТ Монгун-Тайгинская ЦКБ – 1 ед., ГБУЗ РТ Овюрская ЦКБ – 1 ед., ГБУЗ РТ Сут-Хольская ЦКБ – 1 ед., ГБУЗ РТ Тес-Хемская ЦКБ – 1 ед., ГБУЗ РТ Тоджинская ЦКБ – 1ед., ГБУЗ РТ Эрзинская ЦКБ – 1 ед., ГБУЗ РТ Тере-Хольская ЦКБ – 1 ед.).</t>
    </r>
  </si>
  <si>
    <t>На оснащение и переоснащение медицинских организаций 41 медицинскими оборудованиями предусмотрено 75 578,6 тыс. рублей, в том числе из федерального бюджета – 73 875,7 тыс. рублей, из республиканского бюджета – 1702,9 тыс. рублей. Заключены контракты на сумму 75 578,0 тыс. рублей (100,0%). Исполнено на сумму 68 457,3 тыс. рублей (91,0%) для нужд 8 ЦКБ, 3 ММЦ, ГБУЗ РТ Республиканская больница № 1, ГБУЗ РТ Республиканская больница № 2, ГБУЗ РТ Республиканская детская больница и ГБУЗ РТ Республиканская консультативно-диагностический центр.</t>
  </si>
  <si>
    <t>В целях приведения в соответствие зданий (помещений) санитарным правилам и нормам, и улучшение качества оказания медицинских в текущем годуНа выполнение работ по текущему ремонту отопления ГБУЗ РТ «РКДЦ» по адресу: Республика Тыва, г. Кызыл, ул. Дружба, д. 36 заключен государственный контракт № 2024.2237 от 28.05.2024 г. с индивидуальным предпринимателем Даваа Анаймаа Кужугетовной, со сроком исполнения ГК до 31.12.2024 г. (со сроком окончания, согласно графику выполнения СМР 90 календарных дней, с момента подписания)</t>
  </si>
  <si>
    <t xml:space="preserve">В рамках федерального проекта «Развитие детского здравоохранения, включая создание современной инфраструктуры оказания медицинской помощи детям» между Министерством здравоохранения Российской Федерации и Правительством Республики Тыва от 30 декабря 2023 г. заключено Соглашение № 056-09-2022-188 о предоставлении из федерального бюджета в 2024-2026 годах бюджету Республики Тыва субсидии на софинансирование строительства новой детской больницы в г. Кызыле.
Объемы финансирования инвестиционного проекта на строительство объекта по Соглашению составляет 3 386 840 238,0 рублей, в том числе на 2024 год 581699800,0 рублей.
По строительству: 
Детская больница запроектирована на 150 коек, где госпитализация больных производится как в плановом порядке, так и по неотложным медицинским показаниям. Больничный корпус состоит из 5 блоков, здание 3-х этажное с подвалом, в плане запроектировано П-образным с общими размерами по осям 103,9х79,8 м, исполнено в железобетонном монолитном каркасе, с несущими наружными стенами из газобетонных блоков с облицовкой НФС (навесная фасадная система).
Технико-экономические показатели: общая площадь здания – 19 571,59 м2, полезная площадь здания – 16 991,0 м2, строительный объем – 91 407,0 м3, площадь застройки – 5 523,3 м2, этажность – 3, количество этажей – 4.
Основные строительные конструкции: фундаменты железобетонные ленточные 1200*400 мм (ШхВ), колонны монолитные ж/б 400х400 мм, ригели (балки) монолитные ж/б 400*600 мм (ШхВ), диафрагмы монолитные ж/б толщ. 250 мм, плиты перекрытий и покрытий монолитные ж/б толщ. 200 мм, наружные стены каменные.
Вспомогательные здания и сооружения по РДБ:
гараж, котельная, склад угля, ДЭС (модуль), медицинский концентратор кислорода (модуль), павильон для мусорных контейнеров (модуль), резервуар для ливневых стояков 1 и 2 (модуль), ТП (модуль), наружные инженерные сети и благоустройство.
Разрешение на строительство.
Разрешение на строительство будет оформлено в соответствии со статьей 51 Градкодекса РФ после получения положительного заключение госэкспертизы.
Выполнение строительно-монтажных работ (с нарастающим).
На строительной площадке выполнены следующие работы: проведен демонтаж объектов, расположенных на участке (остались хозкорпус и ЦТП-57); проведено ограждение территории строительства; размещены сооружения производственного, складского и вспомогательного назначения, обеспечен контрольно-пропускной режим; установлена веб-камера, передающая в режиме реального времени видеоизображение о строительстве объекта; проведены разбивочная основа и разбивка осей объекта на местности.
Выполнены следующие работы по основному зданию объекта:
а) на блоке 1: разработан котлован;
б) на блоках 2 и 5: котлован под блоки разработан на 50% (работы приостановлены, в связи с необходимостью переноса теплосетей и ЦТП, в соответствии с договором техприсоединения работы будет осуществлять АО «Кызылская ТЭЦ», необходимо финансирование 15% от 73,5 млн. руб.);
в) на блоке 3: разработан котлован, установлены монолитные ленточные фундаменты, проведено бетонирование стены См302, диафрагм Дм302, Дм304;
г) на блоке 4: ведутся работы на нулевом цикле: разработан котлован, установлены монолитные ленточные фундаменты, проведено бетонирование монолитных железобетонных конструкций до перекрытия, выполнено устройство бетонного основания под полы в помещениях цокольного этажа, выполнено армирование и установка опалубки монолитных балок на отм. -0,100 (12 шт.) и перекрытия, бетонирование данных конструкций планируется провести 02.10.2024.
Привлечено СиС (ежедневная усредненная численность): 
- людские ресурсы – 30 чел.;
- строительная техника, всего – 7 ед., в т.ч.: автокран – 1, автоманипулятор (воровайка) – 1, фронтальный погрузчик – 1, самосвал – 3, автобетоносмеситель – 1.
Общая строительная готовность по объекту (больничному комплексу): 3%.
 </t>
  </si>
  <si>
    <t>1.45. Региональный проект «Борьба с онкологическими заболеваниями», всего, в том числе:</t>
  </si>
  <si>
    <t xml:space="preserve">По состоянию на 01.10.2024 года на лекарственные препараты, на приобретение тест-систем заключены 6 государственных контрактов. Оплачено 10479,40 тыс.рублей. </t>
  </si>
  <si>
    <r>
      <t>Заключены 2 ГК на сумму 3 029,4тыс. рублей. Исполнено на сумму 3029,4 тыс. рублей (100% от плана). Закуплены датчики системы непрерывного мониторинга глюкозы в количестве </t>
    </r>
    <r>
      <rPr>
        <sz val="12"/>
        <color rgb="FF000000"/>
        <rFont val="Times New Roman"/>
        <family val="1"/>
        <charset val="204"/>
      </rPr>
      <t>1152 штуки</t>
    </r>
  </si>
  <si>
    <t>Системами непрерывного мониторинга глюкозы обеспечены в 100% (всего 27 детей)</t>
  </si>
  <si>
    <r>
      <t>Заключены 2 ГК на сумму 3 029,4тыс. рублей. Исполнено на сумму 3029,4 тыс. рублей (100% от плана). Закуплены датчики системы непрерывного мониторинга глюкозы в количестве </t>
    </r>
    <r>
      <rPr>
        <sz val="10"/>
        <color rgb="FF000000"/>
        <rFont val="Times New Roman"/>
        <family val="1"/>
        <charset val="204"/>
      </rPr>
      <t>1152 штуки. Системами непрерывного мониторинга глюкозы обеспечены в 100% (всего 27 детей)</t>
    </r>
  </si>
  <si>
    <t>По состоянию на 01.10.2024 года на лекарственные препараты оплачено на сумму 6435,86 тыс.рублей.</t>
  </si>
  <si>
    <t>На медицинсоке страхование неработающего населения направлено 2801378,9 тыс.руб.</t>
  </si>
  <si>
    <t>105,4; 69,3</t>
  </si>
  <si>
    <t>На осуществление выплат стипендии студентам, обучающимся по договору о целевом обучении в государственном образовательном учреждении высшего профессионального образования, осуществляющем подготовку кадров в сфере здравоохранения запланировано  6390,0 тыс. рублей, факт 0 тыс.рублей.</t>
  </si>
  <si>
    <t>Лекарственное обеспечение для лечения пациентов с хроническими вирусными гепатитами по состоянию на 01.06.2024 года заключены 5 государственных контракта на сумму 5 499,000 тыс. руб. По состоянию на 01.10.2024 года заключены 5 государственных контракта на сумму 5 499,000 тыс. руб. Поставлено на сумму 5 499,00 тыс. руб. Оплачено на сумму 5 499,00 тыс. рублей.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</si>
</sst>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22" x14ac:knownFonts="1">
    <font>
      <sz val="11"/>
      <color theme="1"/>
      <name val="Calibri"/>
      <family val="2"/>
      <scheme val="minor"/>
    </font>
    <font>
      <sz val="8"/>
      <color theme="1"/>
      <name val="Times New Roman"/>
      <family val="1"/>
      <charset val="204"/>
    </font>
    <font>
      <sz val="10"/>
      <color theme="1"/>
      <name val="Times New Roman"/>
      <family val="1"/>
      <charset val="204"/>
    </font>
    <font>
      <sz val="10"/>
      <name val="Times New Roman"/>
      <family val="1"/>
      <charset val="204"/>
    </font>
    <font>
      <vertAlign val="superscript"/>
      <sz val="10"/>
      <color theme="1"/>
      <name val="Times New Roman"/>
      <family val="1"/>
      <charset val="204"/>
    </font>
    <font>
      <sz val="10"/>
      <color theme="9" tint="0.59999389629810485"/>
      <name val="Times New Roman"/>
      <family val="1"/>
      <charset val="204"/>
    </font>
    <font>
      <sz val="9"/>
      <color theme="1"/>
      <name val="Times New Roman"/>
      <family val="1"/>
      <charset val="204"/>
    </font>
    <font>
      <b/>
      <sz val="10"/>
      <color theme="1"/>
      <name val="Times New Roman"/>
      <family val="1"/>
      <charset val="204"/>
    </font>
    <font>
      <sz val="8"/>
      <color theme="1"/>
      <name val="Calibri"/>
      <family val="2"/>
      <scheme val="minor"/>
    </font>
    <font>
      <sz val="9"/>
      <color theme="1"/>
      <name val="Calibri"/>
      <family val="2"/>
      <scheme val="minor"/>
    </font>
    <font>
      <u/>
      <sz val="9"/>
      <color theme="1"/>
      <name val="Times New Roman"/>
      <family val="1"/>
      <charset val="204"/>
    </font>
    <font>
      <sz val="10"/>
      <color rgb="FFFF0000"/>
      <name val="Times New Roman"/>
      <family val="1"/>
      <charset val="204"/>
    </font>
    <font>
      <sz val="8"/>
      <name val="Times New Roman"/>
      <family val="1"/>
      <charset val="204"/>
    </font>
    <font>
      <sz val="9"/>
      <name val="Times New Roman"/>
      <family val="1"/>
      <charset val="204"/>
    </font>
    <font>
      <sz val="11"/>
      <color theme="1"/>
      <name val="Calibri"/>
      <family val="2"/>
      <scheme val="minor"/>
    </font>
    <font>
      <sz val="14"/>
      <color theme="1"/>
      <name val="Times New Roman"/>
      <family val="1"/>
      <charset val="204"/>
    </font>
    <font>
      <i/>
      <sz val="14"/>
      <color theme="1"/>
      <name val="Times New Roman"/>
      <family val="1"/>
      <charset val="204"/>
    </font>
    <font>
      <i/>
      <sz val="9"/>
      <color theme="1"/>
      <name val="Times New Roman"/>
      <family val="1"/>
      <charset val="204"/>
    </font>
    <font>
      <sz val="11"/>
      <color rgb="FF2C2D2E"/>
      <name val="Arial"/>
      <family val="2"/>
      <charset val="204"/>
    </font>
    <font>
      <sz val="12"/>
      <color rgb="FF000000"/>
      <name val="Times New Roman"/>
      <family val="1"/>
      <charset val="204"/>
    </font>
    <font>
      <sz val="10"/>
      <color rgb="FF000000"/>
      <name val="Times New Roman"/>
      <family val="1"/>
      <charset val="204"/>
    </font>
    <font>
      <sz val="10"/>
      <color rgb="FF2C2D2E"/>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245">
    <xf numFmtId="0" fontId="0" fillId="0" borderId="0" xfId="0"/>
    <xf numFmtId="0" fontId="2" fillId="0" borderId="0" xfId="0" applyFo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xf numFmtId="0" fontId="2" fillId="3" borderId="1" xfId="0" applyFont="1" applyFill="1" applyBorder="1" applyAlignment="1">
      <alignment horizontal="left" vertical="center" wrapText="1"/>
    </xf>
    <xf numFmtId="43" fontId="2" fillId="0" borderId="0" xfId="0" applyNumberFormat="1" applyFont="1"/>
    <xf numFmtId="43" fontId="2" fillId="2" borderId="1" xfId="0" applyNumberFormat="1" applyFont="1" applyFill="1" applyBorder="1" applyAlignment="1">
      <alignment vertical="center" wrapText="1"/>
    </xf>
    <xf numFmtId="0" fontId="6" fillId="0" borderId="0" xfId="0"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1" fillId="0" borderId="0" xfId="0" applyFont="1"/>
    <xf numFmtId="0" fontId="8" fillId="0" borderId="0" xfId="0" applyFont="1"/>
    <xf numFmtId="0" fontId="2" fillId="0" borderId="0" xfId="0" applyFont="1" applyAlignment="1">
      <alignment horizontal="justify" wrapText="1"/>
    </xf>
    <xf numFmtId="0" fontId="2" fillId="0" borderId="1" xfId="0" applyFont="1" applyBorder="1" applyAlignment="1">
      <alignment horizontal="justify" vertical="center" wrapText="1"/>
    </xf>
    <xf numFmtId="0" fontId="0" fillId="0" borderId="0" xfId="0" applyAlignment="1">
      <alignment horizontal="justify" wrapText="1"/>
    </xf>
    <xf numFmtId="0" fontId="9" fillId="0" borderId="0" xfId="0" applyFont="1"/>
    <xf numFmtId="0" fontId="1" fillId="0" borderId="1" xfId="0" applyFont="1" applyBorder="1" applyAlignment="1">
      <alignment horizontal="center" vertical="center" wrapText="1"/>
    </xf>
    <xf numFmtId="2" fontId="2" fillId="0" borderId="0" xfId="0" applyNumberFormat="1" applyFont="1"/>
    <xf numFmtId="0" fontId="2" fillId="2" borderId="1" xfId="0" applyFont="1" applyFill="1" applyBorder="1" applyAlignment="1">
      <alignment horizontal="center" vertical="center" wrapText="1"/>
    </xf>
    <xf numFmtId="0" fontId="0" fillId="2" borderId="0" xfId="0" applyFill="1"/>
    <xf numFmtId="0" fontId="8" fillId="2" borderId="0" xfId="0" applyFont="1" applyFill="1"/>
    <xf numFmtId="0" fontId="9" fillId="2" borderId="0" xfId="0" applyFont="1" applyFill="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4" borderId="1" xfId="0" applyFont="1" applyFill="1" applyBorder="1" applyAlignment="1">
      <alignment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2" fillId="4" borderId="1" xfId="0" applyFont="1" applyFill="1" applyBorder="1" applyAlignment="1">
      <alignment vertical="center" wrapText="1"/>
    </xf>
    <xf numFmtId="49" fontId="7" fillId="4"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5" fillId="3" borderId="1" xfId="0" applyFont="1" applyFill="1" applyBorder="1"/>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wrapText="1"/>
    </xf>
    <xf numFmtId="49" fontId="2" fillId="0" borderId="1" xfId="0" applyNumberFormat="1" applyFont="1" applyBorder="1" applyAlignment="1">
      <alignment horizontal="center" vertical="center" wrapText="1"/>
    </xf>
    <xf numFmtId="43" fontId="3" fillId="2" borderId="1" xfId="0" applyNumberFormat="1" applyFont="1" applyFill="1" applyBorder="1" applyAlignment="1">
      <alignment vertical="center" wrapText="1"/>
    </xf>
    <xf numFmtId="43" fontId="2" fillId="2" borderId="0" xfId="0" applyNumberFormat="1" applyFont="1" applyFill="1"/>
    <xf numFmtId="43" fontId="7" fillId="2" borderId="1" xfId="0" applyNumberFormat="1" applyFont="1" applyFill="1" applyBorder="1" applyAlignment="1">
      <alignment vertical="center" wrapText="1"/>
    </xf>
    <xf numFmtId="43" fontId="2" fillId="4" borderId="1" xfId="0" applyNumberFormat="1" applyFont="1" applyFill="1" applyBorder="1" applyAlignment="1">
      <alignment vertical="center" wrapText="1"/>
    </xf>
    <xf numFmtId="43" fontId="3" fillId="3" borderId="1" xfId="0" applyNumberFormat="1" applyFont="1" applyFill="1" applyBorder="1" applyAlignment="1">
      <alignment vertical="center" wrapText="1"/>
    </xf>
    <xf numFmtId="43" fontId="2" fillId="3" borderId="1" xfId="0" applyNumberFormat="1" applyFont="1" applyFill="1" applyBorder="1"/>
    <xf numFmtId="43" fontId="2" fillId="3" borderId="1" xfId="0" applyNumberFormat="1" applyFont="1" applyFill="1" applyBorder="1" applyAlignment="1">
      <alignmen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3" fontId="11" fillId="2" borderId="1" xfId="0" applyNumberFormat="1" applyFont="1" applyFill="1" applyBorder="1" applyAlignment="1">
      <alignment vertical="center" wrapText="1"/>
    </xf>
    <xf numFmtId="43" fontId="3" fillId="4" borderId="1" xfId="0" applyNumberFormat="1" applyFont="1" applyFill="1" applyBorder="1" applyAlignment="1">
      <alignment vertical="center" wrapText="1"/>
    </xf>
    <xf numFmtId="0" fontId="0" fillId="6" borderId="0" xfId="0" applyFill="1"/>
    <xf numFmtId="43" fontId="2" fillId="2" borderId="1" xfId="0" applyNumberFormat="1" applyFont="1" applyFill="1" applyBorder="1"/>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7" borderId="0" xfId="0" applyFill="1"/>
    <xf numFmtId="2" fontId="0" fillId="0" borderId="0" xfId="0" applyNumberFormat="1" applyAlignment="1">
      <alignment horizontal="left" vertical="top"/>
    </xf>
    <xf numFmtId="0" fontId="0" fillId="0" borderId="0" xfId="0" applyAlignment="1">
      <alignment horizontal="left" vertical="top"/>
    </xf>
    <xf numFmtId="0" fontId="0" fillId="4" borderId="0" xfId="0" applyFill="1"/>
    <xf numFmtId="0" fontId="11" fillId="4" borderId="3" xfId="0" applyFont="1" applyFill="1" applyBorder="1" applyAlignment="1">
      <alignment vertical="center" wrapText="1"/>
    </xf>
    <xf numFmtId="2" fontId="0" fillId="0" borderId="0" xfId="1" applyNumberFormat="1" applyFont="1" applyAlignment="1">
      <alignment horizontal="left" vertical="top"/>
    </xf>
    <xf numFmtId="0" fontId="15" fillId="0" borderId="0" xfId="0" applyFont="1"/>
    <xf numFmtId="0" fontId="18" fillId="0" borderId="0" xfId="0" applyFont="1" applyAlignment="1">
      <alignment horizontal="justify" vertical="center" wrapText="1"/>
    </xf>
    <xf numFmtId="0" fontId="0" fillId="5" borderId="7" xfId="0" applyFill="1" applyBorder="1" applyAlignment="1">
      <alignment horizontal="center" vertical="center"/>
    </xf>
    <xf numFmtId="0" fontId="0" fillId="5" borderId="0" xfId="0" applyFill="1" applyAlignment="1">
      <alignment horizontal="center" vertical="center"/>
    </xf>
    <xf numFmtId="0" fontId="0" fillId="5" borderId="7" xfId="0" applyFill="1" applyBorder="1" applyAlignment="1">
      <alignment horizontal="center"/>
    </xf>
    <xf numFmtId="0" fontId="0" fillId="5" borderId="0" xfId="0" applyFill="1" applyAlignment="1">
      <alignment horizontal="center"/>
    </xf>
    <xf numFmtId="0" fontId="0" fillId="5" borderId="0" xfId="0" applyFill="1" applyBorder="1" applyAlignment="1">
      <alignment horizontal="center"/>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2" fillId="0" borderId="5" xfId="0" applyFont="1" applyBorder="1" applyAlignment="1">
      <alignment horizontal="center" vertical="top"/>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43" fontId="2" fillId="0" borderId="1" xfId="0" applyNumberFormat="1" applyFont="1" applyBorder="1" applyAlignment="1">
      <alignment horizontal="center" vertical="center" wrapText="1"/>
    </xf>
    <xf numFmtId="43" fontId="2" fillId="2" borderId="2" xfId="0" applyNumberFormat="1" applyFont="1" applyFill="1" applyBorder="1" applyAlignment="1">
      <alignment horizontal="center" vertical="center" wrapText="1"/>
    </xf>
    <xf numFmtId="43" fontId="2" fillId="2" borderId="3" xfId="0" applyNumberFormat="1" applyFont="1" applyFill="1" applyBorder="1" applyAlignment="1">
      <alignment horizontal="center" vertical="center" wrapText="1"/>
    </xf>
    <xf numFmtId="43" fontId="2" fillId="2" borderId="4"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6" fontId="6" fillId="0" borderId="1" xfId="0" applyNumberFormat="1"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17"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2" fillId="4" borderId="4" xfId="0" applyFont="1" applyFill="1" applyBorder="1" applyAlignment="1">
      <alignment horizontal="justify" vertical="center" wrapText="1"/>
    </xf>
    <xf numFmtId="2" fontId="2" fillId="2" borderId="2"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2" fontId="2" fillId="4" borderId="3" xfId="0" applyNumberFormat="1" applyFont="1" applyFill="1" applyBorder="1" applyAlignment="1">
      <alignment horizontal="center" vertical="center" wrapText="1"/>
    </xf>
    <xf numFmtId="2" fontId="2" fillId="4" borderId="4" xfId="0" applyNumberFormat="1" applyFont="1" applyFill="1" applyBorder="1" applyAlignment="1">
      <alignment horizontal="center" vertical="center" wrapText="1"/>
    </xf>
    <xf numFmtId="0" fontId="2" fillId="2" borderId="2" xfId="0" applyFont="1" applyFill="1" applyBorder="1" applyAlignment="1">
      <alignment horizontal="justify" wrapText="1"/>
    </xf>
    <xf numFmtId="0" fontId="2" fillId="2" borderId="3" xfId="0" applyFont="1" applyFill="1" applyBorder="1" applyAlignment="1">
      <alignment horizontal="justify" wrapText="1"/>
    </xf>
    <xf numFmtId="0" fontId="2" fillId="2" borderId="4" xfId="0" applyFont="1" applyFill="1" applyBorder="1" applyAlignment="1">
      <alignment horizontal="justify" wrapText="1"/>
    </xf>
    <xf numFmtId="0" fontId="2" fillId="2" borderId="3" xfId="0" applyFont="1" applyFill="1" applyBorder="1" applyAlignment="1">
      <alignment horizontal="justify"/>
    </xf>
    <xf numFmtId="0" fontId="2" fillId="2" borderId="4" xfId="0" applyFont="1" applyFill="1" applyBorder="1" applyAlignment="1">
      <alignment horizontal="justify"/>
    </xf>
    <xf numFmtId="0" fontId="6" fillId="0" borderId="6" xfId="0" applyFont="1" applyBorder="1" applyAlignment="1">
      <alignment horizontal="justify" wrapText="1"/>
    </xf>
    <xf numFmtId="0" fontId="6" fillId="0" borderId="7" xfId="0" applyFont="1" applyBorder="1" applyAlignment="1">
      <alignment horizontal="justify" wrapText="1"/>
    </xf>
    <xf numFmtId="0" fontId="6" fillId="0" borderId="11" xfId="0" applyFont="1" applyBorder="1" applyAlignment="1">
      <alignment horizontal="justify"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11" xfId="0" applyFont="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1"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3" borderId="2" xfId="0" applyFont="1" applyFill="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0" borderId="2" xfId="0" applyFont="1" applyBorder="1" applyAlignment="1">
      <alignment horizontal="justify" vertical="top" wrapText="1"/>
    </xf>
    <xf numFmtId="0" fontId="2" fillId="0" borderId="3" xfId="0" applyFont="1" applyBorder="1" applyAlignment="1">
      <alignment horizontal="justify" vertical="top" wrapText="1"/>
    </xf>
    <xf numFmtId="0" fontId="2" fillId="0" borderId="4" xfId="0" applyFont="1" applyBorder="1" applyAlignment="1">
      <alignment horizontal="justify" vertical="top" wrapText="1"/>
    </xf>
    <xf numFmtId="0" fontId="3" fillId="2" borderId="2"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1" xfId="0" applyFont="1" applyFill="1" applyBorder="1" applyAlignment="1">
      <alignment horizontal="justify"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cellXfs>
  <cellStyles count="2">
    <cellStyle name="Обычный" xfId="0" builtinId="0"/>
    <cellStyle name="Процентный"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1"/>
  <sheetViews>
    <sheetView tabSelected="1" zoomScale="86" zoomScaleNormal="86" zoomScaleSheetLayoutView="100" workbookViewId="0">
      <pane xSplit="3" ySplit="7" topLeftCell="G8" activePane="bottomRight" state="frozen"/>
      <selection pane="topRight" activeCell="D1" sqref="D1"/>
      <selection pane="bottomLeft" activeCell="A8" sqref="A8"/>
      <selection pane="bottomRight" activeCell="O38" sqref="O38:O42"/>
    </sheetView>
  </sheetViews>
  <sheetFormatPr defaultRowHeight="15" x14ac:dyDescent="0.25"/>
  <cols>
    <col min="1" max="1" width="3.5703125" customWidth="1"/>
    <col min="2" max="2" width="25.5703125" style="36" customWidth="1"/>
    <col min="3" max="3" width="16.7109375" customWidth="1"/>
    <col min="4" max="4" width="6" customWidth="1"/>
    <col min="5" max="5" width="5.42578125" customWidth="1"/>
    <col min="6" max="6" width="4.140625" customWidth="1"/>
    <col min="7" max="7" width="11.42578125" customWidth="1"/>
    <col min="8" max="8" width="5.85546875" customWidth="1"/>
    <col min="9" max="9" width="15.5703125" customWidth="1"/>
    <col min="10" max="10" width="17.28515625" customWidth="1"/>
    <col min="11" max="11" width="10.42578125" style="33" customWidth="1"/>
    <col min="12" max="13" width="9.140625" style="37" customWidth="1"/>
    <col min="14" max="14" width="6.7109375" customWidth="1"/>
    <col min="15" max="15" width="8.5703125" customWidth="1"/>
    <col min="16" max="16" width="61.42578125" customWidth="1"/>
    <col min="17" max="17" width="15.85546875" customWidth="1"/>
  </cols>
  <sheetData>
    <row r="1" spans="1:17" x14ac:dyDescent="0.25">
      <c r="A1" s="21"/>
      <c r="B1" s="34"/>
      <c r="C1" s="98" t="s">
        <v>377</v>
      </c>
      <c r="D1" s="99"/>
      <c r="E1" s="99"/>
      <c r="F1" s="99"/>
      <c r="G1" s="99"/>
      <c r="H1" s="99"/>
      <c r="I1" s="99"/>
      <c r="J1" s="99"/>
      <c r="K1" s="99"/>
      <c r="L1" s="99"/>
      <c r="M1" s="99"/>
      <c r="N1" s="99"/>
      <c r="O1" s="99"/>
      <c r="P1" s="1"/>
    </row>
    <row r="2" spans="1:17" x14ac:dyDescent="0.25">
      <c r="A2" s="21"/>
      <c r="B2" s="34"/>
      <c r="C2" s="99"/>
      <c r="D2" s="99"/>
      <c r="E2" s="99"/>
      <c r="F2" s="99"/>
      <c r="G2" s="99"/>
      <c r="H2" s="99"/>
      <c r="I2" s="99"/>
      <c r="J2" s="99"/>
      <c r="K2" s="99"/>
      <c r="L2" s="99"/>
      <c r="M2" s="99"/>
      <c r="N2" s="99"/>
      <c r="O2" s="99"/>
      <c r="P2" s="19"/>
    </row>
    <row r="3" spans="1:17" ht="30" customHeight="1" x14ac:dyDescent="0.25">
      <c r="A3" s="21"/>
      <c r="B3" s="34"/>
      <c r="C3" s="100"/>
      <c r="D3" s="100"/>
      <c r="E3" s="100"/>
      <c r="F3" s="100"/>
      <c r="G3" s="100"/>
      <c r="H3" s="100"/>
      <c r="I3" s="100"/>
      <c r="J3" s="100"/>
      <c r="K3" s="100"/>
      <c r="L3" s="100"/>
      <c r="M3" s="100"/>
      <c r="N3" s="100"/>
      <c r="O3" s="100"/>
      <c r="P3" s="39">
        <f>Q8</f>
        <v>66.333231755742631</v>
      </c>
    </row>
    <row r="4" spans="1:17" ht="22.5" customHeight="1" x14ac:dyDescent="0.25">
      <c r="A4" s="22" t="s">
        <v>0</v>
      </c>
      <c r="B4" s="116" t="s">
        <v>2</v>
      </c>
      <c r="C4" s="132" t="s">
        <v>3</v>
      </c>
      <c r="D4" s="133" t="s">
        <v>4</v>
      </c>
      <c r="E4" s="133"/>
      <c r="F4" s="133"/>
      <c r="G4" s="133"/>
      <c r="H4" s="133"/>
      <c r="I4" s="134" t="s">
        <v>174</v>
      </c>
      <c r="J4" s="135" t="s">
        <v>382</v>
      </c>
      <c r="K4" s="138" t="s">
        <v>5</v>
      </c>
      <c r="L4" s="133" t="s">
        <v>6</v>
      </c>
      <c r="M4" s="133"/>
      <c r="N4" s="133"/>
      <c r="O4" s="133"/>
      <c r="P4" s="133" t="s">
        <v>7</v>
      </c>
    </row>
    <row r="5" spans="1:17" x14ac:dyDescent="0.25">
      <c r="A5" s="22" t="s">
        <v>1</v>
      </c>
      <c r="B5" s="116"/>
      <c r="C5" s="132"/>
      <c r="D5" s="133" t="s">
        <v>8</v>
      </c>
      <c r="E5" s="133" t="s">
        <v>9</v>
      </c>
      <c r="F5" s="133" t="s">
        <v>10</v>
      </c>
      <c r="G5" s="139" t="s">
        <v>11</v>
      </c>
      <c r="H5" s="133" t="s">
        <v>12</v>
      </c>
      <c r="I5" s="134"/>
      <c r="J5" s="136"/>
      <c r="K5" s="138"/>
      <c r="L5" s="115" t="s">
        <v>13</v>
      </c>
      <c r="M5" s="28" t="s">
        <v>14</v>
      </c>
      <c r="N5" s="133" t="s">
        <v>16</v>
      </c>
      <c r="O5" s="133"/>
      <c r="P5" s="133"/>
    </row>
    <row r="6" spans="1:17" x14ac:dyDescent="0.25">
      <c r="A6" s="23"/>
      <c r="B6" s="116"/>
      <c r="C6" s="132"/>
      <c r="D6" s="133"/>
      <c r="E6" s="133"/>
      <c r="F6" s="133"/>
      <c r="G6" s="139"/>
      <c r="H6" s="133"/>
      <c r="I6" s="134"/>
      <c r="J6" s="137"/>
      <c r="K6" s="138"/>
      <c r="L6" s="115"/>
      <c r="M6" s="28" t="s">
        <v>15</v>
      </c>
      <c r="N6" s="2" t="s">
        <v>17</v>
      </c>
      <c r="O6" s="2" t="s">
        <v>18</v>
      </c>
      <c r="P6" s="133"/>
    </row>
    <row r="7" spans="1:17" x14ac:dyDescent="0.25">
      <c r="A7" s="22">
        <v>1</v>
      </c>
      <c r="B7" s="35">
        <v>2</v>
      </c>
      <c r="C7" s="2">
        <v>3</v>
      </c>
      <c r="D7" s="2">
        <v>4</v>
      </c>
      <c r="E7" s="2">
        <v>5</v>
      </c>
      <c r="F7" s="2">
        <v>6</v>
      </c>
      <c r="G7" s="3">
        <v>7</v>
      </c>
      <c r="H7" s="2">
        <v>8</v>
      </c>
      <c r="I7" s="4">
        <v>9</v>
      </c>
      <c r="J7" s="75">
        <v>10</v>
      </c>
      <c r="K7" s="38">
        <v>11</v>
      </c>
      <c r="L7" s="28">
        <v>12</v>
      </c>
      <c r="M7" s="28">
        <v>13</v>
      </c>
      <c r="N7" s="2">
        <v>14</v>
      </c>
      <c r="O7" s="2">
        <v>15</v>
      </c>
      <c r="P7" s="2">
        <v>16</v>
      </c>
    </row>
    <row r="8" spans="1:17" ht="22.5" customHeight="1" x14ac:dyDescent="0.25">
      <c r="A8" s="115"/>
      <c r="B8" s="116" t="s">
        <v>170</v>
      </c>
      <c r="C8" s="5" t="s">
        <v>19</v>
      </c>
      <c r="D8" s="2">
        <v>914</v>
      </c>
      <c r="E8" s="3"/>
      <c r="F8" s="3"/>
      <c r="G8" s="3" t="s">
        <v>192</v>
      </c>
      <c r="H8" s="2"/>
      <c r="I8" s="20">
        <f>I9+I10</f>
        <v>18146289.16</v>
      </c>
      <c r="J8" s="20">
        <f>J9+J10</f>
        <v>12037020.043570003</v>
      </c>
      <c r="K8" s="117" t="s">
        <v>23</v>
      </c>
      <c r="L8" s="118"/>
      <c r="M8" s="119"/>
      <c r="N8" s="119"/>
      <c r="O8" s="119"/>
      <c r="P8" s="120"/>
      <c r="Q8" s="81">
        <f>J8*100/I8</f>
        <v>66.333231755742631</v>
      </c>
    </row>
    <row r="9" spans="1:17" ht="23.25" customHeight="1" x14ac:dyDescent="0.25">
      <c r="A9" s="115"/>
      <c r="B9" s="116"/>
      <c r="C9" s="5" t="s">
        <v>260</v>
      </c>
      <c r="D9" s="2"/>
      <c r="E9" s="3"/>
      <c r="F9" s="3"/>
      <c r="G9" s="3"/>
      <c r="H9" s="2"/>
      <c r="I9" s="20">
        <f>I14+I349+I369+I409+I424</f>
        <v>1582303.2999999998</v>
      </c>
      <c r="J9" s="20">
        <f>J14+J349+J369+J409+J424</f>
        <v>795341.25654999993</v>
      </c>
      <c r="K9" s="117"/>
      <c r="L9" s="121"/>
      <c r="M9" s="122"/>
      <c r="N9" s="122"/>
      <c r="O9" s="122"/>
      <c r="P9" s="123"/>
      <c r="Q9" s="81">
        <f>J9*100/I9</f>
        <v>50.264778980742818</v>
      </c>
    </row>
    <row r="10" spans="1:17" ht="24.75" customHeight="1" x14ac:dyDescent="0.25">
      <c r="A10" s="115"/>
      <c r="B10" s="116"/>
      <c r="C10" s="5" t="s">
        <v>261</v>
      </c>
      <c r="D10" s="2"/>
      <c r="E10" s="3"/>
      <c r="F10" s="3"/>
      <c r="G10" s="3"/>
      <c r="H10" s="2"/>
      <c r="I10" s="20">
        <f>I11+I12</f>
        <v>16563985.859999999</v>
      </c>
      <c r="J10" s="20">
        <f>J11+J12</f>
        <v>11241678.787020003</v>
      </c>
      <c r="K10" s="117"/>
      <c r="L10" s="121"/>
      <c r="M10" s="122"/>
      <c r="N10" s="122"/>
      <c r="O10" s="122"/>
      <c r="P10" s="123"/>
      <c r="Q10" s="81">
        <f>J10*100/I10</f>
        <v>67.868198403666128</v>
      </c>
    </row>
    <row r="11" spans="1:17" ht="27" customHeight="1" x14ac:dyDescent="0.25">
      <c r="A11" s="115"/>
      <c r="B11" s="116"/>
      <c r="C11" s="5" t="s">
        <v>262</v>
      </c>
      <c r="D11" s="2"/>
      <c r="E11" s="3"/>
      <c r="F11" s="3"/>
      <c r="G11" s="3"/>
      <c r="H11" s="2"/>
      <c r="I11" s="20">
        <f>I16+I351+I371+I411+I426</f>
        <v>6449533.9300000006</v>
      </c>
      <c r="J11" s="20">
        <f>J16+J351+J371+J411+J426</f>
        <v>4744552.6288900003</v>
      </c>
      <c r="K11" s="117"/>
      <c r="L11" s="121"/>
      <c r="M11" s="122"/>
      <c r="N11" s="122"/>
      <c r="O11" s="122"/>
      <c r="P11" s="123"/>
      <c r="Q11" s="77">
        <f t="shared" ref="Q11:Q12" si="0">J11*100/I11</f>
        <v>73.564271161063573</v>
      </c>
    </row>
    <row r="12" spans="1:17" ht="21.75" customHeight="1" x14ac:dyDescent="0.25">
      <c r="A12" s="115"/>
      <c r="B12" s="116"/>
      <c r="C12" s="5" t="s">
        <v>39</v>
      </c>
      <c r="D12" s="5"/>
      <c r="E12" s="6"/>
      <c r="F12" s="6"/>
      <c r="G12" s="6"/>
      <c r="H12" s="5"/>
      <c r="I12" s="20">
        <f>I17+I352+I372+I412+I427</f>
        <v>10114451.93</v>
      </c>
      <c r="J12" s="20">
        <f>J17+J352+J372+J412+J427</f>
        <v>6497126.1581300031</v>
      </c>
      <c r="K12" s="117"/>
      <c r="L12" s="124"/>
      <c r="M12" s="125"/>
      <c r="N12" s="125"/>
      <c r="O12" s="125"/>
      <c r="P12" s="126"/>
      <c r="Q12" s="77">
        <f t="shared" si="0"/>
        <v>64.236067392432631</v>
      </c>
    </row>
    <row r="13" spans="1:17" ht="22.5" customHeight="1" x14ac:dyDescent="0.25">
      <c r="A13" s="127">
        <v>1</v>
      </c>
      <c r="B13" s="128" t="s">
        <v>34</v>
      </c>
      <c r="C13" s="7" t="s">
        <v>19</v>
      </c>
      <c r="D13" s="8">
        <v>914</v>
      </c>
      <c r="E13" s="9" t="s">
        <v>21</v>
      </c>
      <c r="F13" s="9" t="s">
        <v>22</v>
      </c>
      <c r="G13" s="9" t="s">
        <v>191</v>
      </c>
      <c r="H13" s="8"/>
      <c r="I13" s="66">
        <f>I14+I15</f>
        <v>13827190.809999999</v>
      </c>
      <c r="J13" s="66">
        <f>J14+J15</f>
        <v>8921855.5932100043</v>
      </c>
      <c r="K13" s="129" t="s">
        <v>23</v>
      </c>
      <c r="L13" s="89"/>
      <c r="M13" s="90"/>
      <c r="N13" s="90"/>
      <c r="O13" s="90"/>
      <c r="P13" s="91"/>
      <c r="Q13" s="77">
        <f>J13*100/I13</f>
        <v>64.523992731463622</v>
      </c>
    </row>
    <row r="14" spans="1:17" ht="25.5" x14ac:dyDescent="0.25">
      <c r="A14" s="127"/>
      <c r="B14" s="128"/>
      <c r="C14" s="7" t="s">
        <v>260</v>
      </c>
      <c r="D14" s="7"/>
      <c r="E14" s="10"/>
      <c r="F14" s="10"/>
      <c r="G14" s="10"/>
      <c r="H14" s="7"/>
      <c r="I14" s="66">
        <f>I19+I24+I29+I34+I39+I44+I49+I54+I59+I64+I69+I74+I79+I84+I89+I94+I99+I104+I109+I114+I119+I124+I129+I134+I139+I144+I149+I154+I159+I164+I169+I174+I179+I184+I189+I194+I199+I204+I209+I214+I219+I224+I229+I239+I254+I264+I274+I284+I309+I319+I329+I339</f>
        <v>1428637.6999999997</v>
      </c>
      <c r="J14" s="66">
        <f>J19+J24+J29+J34+J39+J44+J49+J54+J59+J64+J69+J74+J79+J84+J89+J94+J99+J104+J109+J114+J119+J124+J129+J134+J139+J144+J149+J154+J159+J164+J169+J174+J179+J184+J189+J194+J199+J204+J209+J214+J219+J224+J229+J239+J254+J264+J274+J284+J309+J319+J329+J339</f>
        <v>721565.99896</v>
      </c>
      <c r="K14" s="130"/>
      <c r="L14" s="92"/>
      <c r="M14" s="93"/>
      <c r="N14" s="93"/>
      <c r="O14" s="93"/>
      <c r="P14" s="94"/>
      <c r="Q14" s="77">
        <f t="shared" ref="Q14:Q17" si="1">J14*100/I14</f>
        <v>50.507276894624866</v>
      </c>
    </row>
    <row r="15" spans="1:17" ht="25.5" x14ac:dyDescent="0.25">
      <c r="A15" s="127"/>
      <c r="B15" s="128"/>
      <c r="C15" s="7" t="s">
        <v>261</v>
      </c>
      <c r="D15" s="7"/>
      <c r="E15" s="10"/>
      <c r="F15" s="10"/>
      <c r="G15" s="10"/>
      <c r="H15" s="7"/>
      <c r="I15" s="66">
        <f>I16+I17</f>
        <v>12398553.109999999</v>
      </c>
      <c r="J15" s="66">
        <f>J16+J17</f>
        <v>8200289.5942500038</v>
      </c>
      <c r="K15" s="130"/>
      <c r="L15" s="92"/>
      <c r="M15" s="93"/>
      <c r="N15" s="93"/>
      <c r="O15" s="93"/>
      <c r="P15" s="94"/>
      <c r="Q15" s="77">
        <f t="shared" si="1"/>
        <v>66.139085113375813</v>
      </c>
    </row>
    <row r="16" spans="1:17" ht="25.5" x14ac:dyDescent="0.25">
      <c r="A16" s="127"/>
      <c r="B16" s="128"/>
      <c r="C16" s="7" t="s">
        <v>262</v>
      </c>
      <c r="D16" s="7"/>
      <c r="E16" s="10"/>
      <c r="F16" s="10"/>
      <c r="G16" s="10"/>
      <c r="H16" s="7"/>
      <c r="I16" s="66">
        <f>I21+I26+I31+I36+I41+I46+I51+I56+I61+I66+I71+I76+I81+I86+I91+I96+I101+I106+I111+I116+I121+I126+I131+I136+I141+I146+I151+I156+I161+I166+I171+I176+I181+I186+I191+I196+I201+I206+I211+I216+I221+I226+I231+I241+I256+I266+I276+I286+I311+I321+I331+I341</f>
        <v>2506715.8600000003</v>
      </c>
      <c r="J16" s="66">
        <f>J21+J26+J31+J36+J41+J46+J51+J56+J61+J66+J71+J76+J81+J86+J91+J96+J101+J106+J111+J116+J121+J126+J131+J136+J141+J146+J151+J156+J161+J166+J171+J176+J181+J186+J191+J196+J201+J206+J211+J216+J221+J226+J231+J241+J256+J266+J276+J286+J311+J321+J331+J341</f>
        <v>1856995.7903500001</v>
      </c>
      <c r="K16" s="130"/>
      <c r="L16" s="92"/>
      <c r="M16" s="93"/>
      <c r="N16" s="93"/>
      <c r="O16" s="93"/>
      <c r="P16" s="94"/>
      <c r="Q16" s="77">
        <f t="shared" si="1"/>
        <v>74.080825034154444</v>
      </c>
    </row>
    <row r="17" spans="1:17" ht="24" customHeight="1" x14ac:dyDescent="0.25">
      <c r="A17" s="127"/>
      <c r="B17" s="128"/>
      <c r="C17" s="7" t="s">
        <v>39</v>
      </c>
      <c r="D17" s="8"/>
      <c r="E17" s="9"/>
      <c r="F17" s="9"/>
      <c r="G17" s="9"/>
      <c r="H17" s="8"/>
      <c r="I17" s="66">
        <f>I22+I27+I32+I37+I42+I47+I52+I57+I62+I67+I72+I77+I82+I87+I92+I97+I102+I107+I112+I117+I122+I127+I132+I137+I142+I147+I152+I157+I162+I167+I172+I177+I182+I187+I192+I197+I202+I207+I212+I217+I222+I227+I232+I242+I257+I267+I277+I287+I312+I322+I332+I342</f>
        <v>9891837.25</v>
      </c>
      <c r="J17" s="66">
        <f>J22+J27+J32+J37+J42+J47+J52+J57+J62+J67+J72+J77+J82+J87+J92+J97+J102+J107+J112+J117+J122+J127+J132+J137+J142+J147+J152+J157+J162+J167+J172+J177+J182+J187+J192+J197+J202+J207+J212+J217+J222+J227+J232+J242+J257+J267+J277+J287+J312+J322+J332+J342</f>
        <v>6343293.8039000034</v>
      </c>
      <c r="K17" s="131"/>
      <c r="L17" s="95"/>
      <c r="M17" s="96"/>
      <c r="N17" s="96"/>
      <c r="O17" s="96"/>
      <c r="P17" s="97"/>
      <c r="Q17" s="77">
        <f t="shared" si="1"/>
        <v>64.126548421528099</v>
      </c>
    </row>
    <row r="18" spans="1:17" x14ac:dyDescent="0.25">
      <c r="A18" s="115" t="s">
        <v>24</v>
      </c>
      <c r="B18" s="116" t="s">
        <v>294</v>
      </c>
      <c r="C18" s="5" t="s">
        <v>19</v>
      </c>
      <c r="D18" s="2"/>
      <c r="E18" s="3"/>
      <c r="F18" s="3"/>
      <c r="G18" s="3"/>
      <c r="H18" s="2"/>
      <c r="I18" s="20">
        <f>I19+I20</f>
        <v>554090.93000000005</v>
      </c>
      <c r="J18" s="20">
        <f>J19+J20</f>
        <v>323965.26805000001</v>
      </c>
      <c r="K18" s="117" t="s">
        <v>23</v>
      </c>
      <c r="L18" s="140" t="s">
        <v>176</v>
      </c>
      <c r="M18" s="140" t="s">
        <v>175</v>
      </c>
      <c r="N18" s="101">
        <v>680</v>
      </c>
      <c r="O18" s="101">
        <v>622.20000000000005</v>
      </c>
      <c r="P18" s="102" t="s">
        <v>340</v>
      </c>
    </row>
    <row r="19" spans="1:17" x14ac:dyDescent="0.25">
      <c r="A19" s="115"/>
      <c r="B19" s="116"/>
      <c r="C19" s="5" t="s">
        <v>49</v>
      </c>
      <c r="D19" s="2"/>
      <c r="E19" s="3"/>
      <c r="F19" s="3"/>
      <c r="G19" s="3"/>
      <c r="H19" s="2"/>
      <c r="I19" s="20"/>
      <c r="J19" s="20"/>
      <c r="K19" s="117"/>
      <c r="L19" s="140"/>
      <c r="M19" s="140"/>
      <c r="N19" s="101"/>
      <c r="O19" s="101"/>
      <c r="P19" s="102"/>
    </row>
    <row r="20" spans="1:17" x14ac:dyDescent="0.25">
      <c r="A20" s="115"/>
      <c r="B20" s="116"/>
      <c r="C20" s="5" t="s">
        <v>169</v>
      </c>
      <c r="D20" s="2"/>
      <c r="E20" s="3"/>
      <c r="F20" s="3"/>
      <c r="G20" s="3"/>
      <c r="H20" s="2"/>
      <c r="I20" s="20">
        <f>I21+I22</f>
        <v>554090.93000000005</v>
      </c>
      <c r="J20" s="20">
        <f>J21+J22</f>
        <v>323965.26805000001</v>
      </c>
      <c r="K20" s="117"/>
      <c r="L20" s="140"/>
      <c r="M20" s="140"/>
      <c r="N20" s="101"/>
      <c r="O20" s="101"/>
      <c r="P20" s="102"/>
    </row>
    <row r="21" spans="1:17" x14ac:dyDescent="0.25">
      <c r="A21" s="115"/>
      <c r="B21" s="116"/>
      <c r="C21" s="5" t="s">
        <v>20</v>
      </c>
      <c r="D21" s="5"/>
      <c r="E21" s="6"/>
      <c r="F21" s="6"/>
      <c r="G21" s="6"/>
      <c r="H21" s="5"/>
      <c r="I21" s="20"/>
      <c r="J21" s="20"/>
      <c r="K21" s="117"/>
      <c r="L21" s="140"/>
      <c r="M21" s="140"/>
      <c r="N21" s="101"/>
      <c r="O21" s="101"/>
      <c r="P21" s="102"/>
    </row>
    <row r="22" spans="1:17" x14ac:dyDescent="0.25">
      <c r="A22" s="115"/>
      <c r="B22" s="116"/>
      <c r="C22" s="5" t="s">
        <v>39</v>
      </c>
      <c r="D22" s="2"/>
      <c r="E22" s="3"/>
      <c r="F22" s="3"/>
      <c r="G22" s="3"/>
      <c r="H22" s="2"/>
      <c r="I22" s="20">
        <v>554090.93000000005</v>
      </c>
      <c r="J22" s="20">
        <v>323965.26805000001</v>
      </c>
      <c r="K22" s="117"/>
      <c r="L22" s="140"/>
      <c r="M22" s="140"/>
      <c r="N22" s="101"/>
      <c r="O22" s="101"/>
      <c r="P22" s="102"/>
    </row>
    <row r="23" spans="1:17" x14ac:dyDescent="0.25">
      <c r="A23" s="115" t="s">
        <v>25</v>
      </c>
      <c r="B23" s="116" t="s">
        <v>41</v>
      </c>
      <c r="C23" s="5" t="s">
        <v>19</v>
      </c>
      <c r="D23" s="2"/>
      <c r="E23" s="3"/>
      <c r="F23" s="3"/>
      <c r="G23" s="3"/>
      <c r="H23" s="2"/>
      <c r="I23" s="20">
        <f>I24+I25</f>
        <v>54937.99</v>
      </c>
      <c r="J23" s="20">
        <f>J24+J25</f>
        <v>32996.57935</v>
      </c>
      <c r="K23" s="117" t="s">
        <v>23</v>
      </c>
      <c r="L23" s="140" t="s">
        <v>177</v>
      </c>
      <c r="M23" s="140" t="s">
        <v>178</v>
      </c>
      <c r="N23" s="103">
        <v>68.67</v>
      </c>
      <c r="O23" s="103">
        <v>66.27</v>
      </c>
      <c r="P23" s="102" t="s">
        <v>341</v>
      </c>
    </row>
    <row r="24" spans="1:17" x14ac:dyDescent="0.25">
      <c r="A24" s="115"/>
      <c r="B24" s="116"/>
      <c r="C24" s="5" t="s">
        <v>49</v>
      </c>
      <c r="D24" s="2"/>
      <c r="E24" s="3"/>
      <c r="F24" s="3"/>
      <c r="G24" s="3"/>
      <c r="H24" s="2"/>
      <c r="I24" s="20"/>
      <c r="J24" s="20"/>
      <c r="K24" s="117"/>
      <c r="L24" s="140"/>
      <c r="M24" s="140"/>
      <c r="N24" s="103"/>
      <c r="O24" s="103"/>
      <c r="P24" s="102"/>
    </row>
    <row r="25" spans="1:17" x14ac:dyDescent="0.25">
      <c r="A25" s="115"/>
      <c r="B25" s="116"/>
      <c r="C25" s="5" t="s">
        <v>169</v>
      </c>
      <c r="D25" s="2"/>
      <c r="E25" s="3"/>
      <c r="F25" s="3"/>
      <c r="G25" s="3"/>
      <c r="H25" s="2"/>
      <c r="I25" s="20">
        <f>I26+I27</f>
        <v>54937.99</v>
      </c>
      <c r="J25" s="20">
        <f>J26+J27</f>
        <v>32996.57935</v>
      </c>
      <c r="K25" s="117"/>
      <c r="L25" s="140"/>
      <c r="M25" s="140"/>
      <c r="N25" s="103"/>
      <c r="O25" s="103"/>
      <c r="P25" s="102"/>
    </row>
    <row r="26" spans="1:17" x14ac:dyDescent="0.25">
      <c r="A26" s="115"/>
      <c r="B26" s="116"/>
      <c r="C26" s="5" t="s">
        <v>20</v>
      </c>
      <c r="D26" s="5"/>
      <c r="E26" s="6"/>
      <c r="F26" s="6"/>
      <c r="G26" s="6"/>
      <c r="H26" s="5"/>
      <c r="I26" s="20"/>
      <c r="J26" s="20"/>
      <c r="K26" s="117"/>
      <c r="L26" s="140"/>
      <c r="M26" s="140"/>
      <c r="N26" s="103"/>
      <c r="O26" s="103"/>
      <c r="P26" s="102"/>
    </row>
    <row r="27" spans="1:17" x14ac:dyDescent="0.25">
      <c r="A27" s="115"/>
      <c r="B27" s="116"/>
      <c r="C27" s="5" t="s">
        <v>39</v>
      </c>
      <c r="D27" s="2"/>
      <c r="E27" s="3"/>
      <c r="F27" s="3"/>
      <c r="G27" s="3"/>
      <c r="H27" s="2"/>
      <c r="I27" s="20">
        <v>54937.99</v>
      </c>
      <c r="J27" s="20">
        <v>32996.57935</v>
      </c>
      <c r="K27" s="117"/>
      <c r="L27" s="140"/>
      <c r="M27" s="140"/>
      <c r="N27" s="103"/>
      <c r="O27" s="103"/>
      <c r="P27" s="102"/>
      <c r="Q27" t="s">
        <v>333</v>
      </c>
    </row>
    <row r="28" spans="1:17" x14ac:dyDescent="0.25">
      <c r="A28" s="115" t="s">
        <v>26</v>
      </c>
      <c r="B28" s="116" t="s">
        <v>287</v>
      </c>
      <c r="C28" s="5" t="s">
        <v>19</v>
      </c>
      <c r="D28" s="5"/>
      <c r="E28" s="6"/>
      <c r="F28" s="6"/>
      <c r="G28" s="6"/>
      <c r="H28" s="5"/>
      <c r="I28" s="20">
        <f>I29+I30</f>
        <v>25261.13</v>
      </c>
      <c r="J28" s="20">
        <f>J29+J30</f>
        <v>8783.1711300000006</v>
      </c>
      <c r="K28" s="117" t="s">
        <v>23</v>
      </c>
      <c r="L28" s="140" t="s">
        <v>176</v>
      </c>
      <c r="M28" s="140" t="s">
        <v>175</v>
      </c>
      <c r="N28" s="101">
        <v>680</v>
      </c>
      <c r="O28" s="103">
        <v>622.20000000000005</v>
      </c>
      <c r="P28" s="102" t="s">
        <v>342</v>
      </c>
    </row>
    <row r="29" spans="1:17" x14ac:dyDescent="0.25">
      <c r="A29" s="115"/>
      <c r="B29" s="116"/>
      <c r="C29" s="5" t="s">
        <v>49</v>
      </c>
      <c r="D29" s="5"/>
      <c r="E29" s="6"/>
      <c r="F29" s="6"/>
      <c r="G29" s="6"/>
      <c r="H29" s="5"/>
      <c r="I29" s="20"/>
      <c r="J29" s="20"/>
      <c r="K29" s="117"/>
      <c r="L29" s="140"/>
      <c r="M29" s="140"/>
      <c r="N29" s="101"/>
      <c r="O29" s="103"/>
      <c r="P29" s="102"/>
    </row>
    <row r="30" spans="1:17" x14ac:dyDescent="0.25">
      <c r="A30" s="115"/>
      <c r="B30" s="116"/>
      <c r="C30" s="5" t="s">
        <v>169</v>
      </c>
      <c r="D30" s="5"/>
      <c r="E30" s="6"/>
      <c r="F30" s="6"/>
      <c r="G30" s="6"/>
      <c r="H30" s="5"/>
      <c r="I30" s="20">
        <f>I31+I32</f>
        <v>25261.13</v>
      </c>
      <c r="J30" s="20">
        <f>J31+J32</f>
        <v>8783.1711300000006</v>
      </c>
      <c r="K30" s="117"/>
      <c r="L30" s="140"/>
      <c r="M30" s="140"/>
      <c r="N30" s="101"/>
      <c r="O30" s="103"/>
      <c r="P30" s="102"/>
    </row>
    <row r="31" spans="1:17" x14ac:dyDescent="0.25">
      <c r="A31" s="115"/>
      <c r="B31" s="116"/>
      <c r="C31" s="5" t="s">
        <v>20</v>
      </c>
      <c r="D31" s="5"/>
      <c r="E31" s="6"/>
      <c r="F31" s="6"/>
      <c r="G31" s="6"/>
      <c r="H31" s="5"/>
      <c r="I31" s="20"/>
      <c r="J31" s="20"/>
      <c r="K31" s="117"/>
      <c r="L31" s="140"/>
      <c r="M31" s="140"/>
      <c r="N31" s="101"/>
      <c r="O31" s="103"/>
      <c r="P31" s="102"/>
    </row>
    <row r="32" spans="1:17" x14ac:dyDescent="0.25">
      <c r="A32" s="115"/>
      <c r="B32" s="116"/>
      <c r="C32" s="5" t="s">
        <v>39</v>
      </c>
      <c r="D32" s="5"/>
      <c r="E32" s="6"/>
      <c r="F32" s="6"/>
      <c r="G32" s="6"/>
      <c r="H32" s="5"/>
      <c r="I32" s="20">
        <v>25261.13</v>
      </c>
      <c r="J32" s="20">
        <v>8783.1711300000006</v>
      </c>
      <c r="K32" s="117"/>
      <c r="L32" s="140"/>
      <c r="M32" s="140"/>
      <c r="N32" s="101"/>
      <c r="O32" s="103"/>
      <c r="P32" s="102"/>
    </row>
    <row r="33" spans="1:16" x14ac:dyDescent="0.25">
      <c r="A33" s="115" t="s">
        <v>27</v>
      </c>
      <c r="B33" s="116" t="s">
        <v>35</v>
      </c>
      <c r="C33" s="5" t="s">
        <v>19</v>
      </c>
      <c r="D33" s="2"/>
      <c r="E33" s="3"/>
      <c r="F33" s="3"/>
      <c r="G33" s="3"/>
      <c r="H33" s="2"/>
      <c r="I33" s="20">
        <f>I34+I35</f>
        <v>13121.76</v>
      </c>
      <c r="J33" s="20">
        <f>J34+J35</f>
        <v>3225.2793700000002</v>
      </c>
      <c r="K33" s="117" t="s">
        <v>23</v>
      </c>
      <c r="L33" s="140" t="s">
        <v>177</v>
      </c>
      <c r="M33" s="140" t="s">
        <v>178</v>
      </c>
      <c r="N33" s="141">
        <v>68.67</v>
      </c>
      <c r="O33" s="103">
        <v>66.27</v>
      </c>
      <c r="P33" s="102" t="s">
        <v>334</v>
      </c>
    </row>
    <row r="34" spans="1:16" x14ac:dyDescent="0.25">
      <c r="A34" s="115"/>
      <c r="B34" s="116"/>
      <c r="C34" s="5" t="s">
        <v>49</v>
      </c>
      <c r="D34" s="2"/>
      <c r="E34" s="3"/>
      <c r="F34" s="3"/>
      <c r="G34" s="3"/>
      <c r="H34" s="2"/>
      <c r="I34" s="20"/>
      <c r="J34" s="20"/>
      <c r="K34" s="117"/>
      <c r="L34" s="140"/>
      <c r="M34" s="140"/>
      <c r="N34" s="141"/>
      <c r="O34" s="103"/>
      <c r="P34" s="102"/>
    </row>
    <row r="35" spans="1:16" x14ac:dyDescent="0.25">
      <c r="A35" s="115"/>
      <c r="B35" s="116"/>
      <c r="C35" s="5" t="s">
        <v>169</v>
      </c>
      <c r="D35" s="2"/>
      <c r="E35" s="3"/>
      <c r="F35" s="3"/>
      <c r="G35" s="3"/>
      <c r="H35" s="2"/>
      <c r="I35" s="20">
        <f>I36+I37</f>
        <v>13121.76</v>
      </c>
      <c r="J35" s="20">
        <f>J36+J37</f>
        <v>3225.2793700000002</v>
      </c>
      <c r="K35" s="117"/>
      <c r="L35" s="140"/>
      <c r="M35" s="140"/>
      <c r="N35" s="141"/>
      <c r="O35" s="103"/>
      <c r="P35" s="102"/>
    </row>
    <row r="36" spans="1:16" x14ac:dyDescent="0.25">
      <c r="A36" s="115"/>
      <c r="B36" s="116"/>
      <c r="C36" s="5" t="s">
        <v>20</v>
      </c>
      <c r="D36" s="5"/>
      <c r="E36" s="6"/>
      <c r="F36" s="6"/>
      <c r="G36" s="6"/>
      <c r="H36" s="5"/>
      <c r="I36" s="20"/>
      <c r="J36" s="20"/>
      <c r="K36" s="117"/>
      <c r="L36" s="140"/>
      <c r="M36" s="140"/>
      <c r="N36" s="141"/>
      <c r="O36" s="103"/>
      <c r="P36" s="102"/>
    </row>
    <row r="37" spans="1:16" x14ac:dyDescent="0.25">
      <c r="A37" s="115"/>
      <c r="B37" s="116"/>
      <c r="C37" s="5" t="s">
        <v>39</v>
      </c>
      <c r="D37" s="2"/>
      <c r="E37" s="3"/>
      <c r="F37" s="3"/>
      <c r="G37" s="3"/>
      <c r="H37" s="2"/>
      <c r="I37" s="20">
        <v>13121.76</v>
      </c>
      <c r="J37" s="60">
        <v>3225.2793700000002</v>
      </c>
      <c r="K37" s="117"/>
      <c r="L37" s="140"/>
      <c r="M37" s="140"/>
      <c r="N37" s="141"/>
      <c r="O37" s="103"/>
      <c r="P37" s="102"/>
    </row>
    <row r="38" spans="1:16" x14ac:dyDescent="0.25">
      <c r="A38" s="115" t="s">
        <v>28</v>
      </c>
      <c r="B38" s="116" t="s">
        <v>36</v>
      </c>
      <c r="C38" s="5" t="s">
        <v>19</v>
      </c>
      <c r="D38" s="2"/>
      <c r="E38" s="3"/>
      <c r="F38" s="3"/>
      <c r="G38" s="3"/>
      <c r="H38" s="2"/>
      <c r="I38" s="20">
        <f>I39+I40</f>
        <v>148655.37</v>
      </c>
      <c r="J38" s="60">
        <f>J39+J40</f>
        <v>72719.221539999999</v>
      </c>
      <c r="K38" s="117" t="s">
        <v>23</v>
      </c>
      <c r="L38" s="140" t="s">
        <v>179</v>
      </c>
      <c r="M38" s="140" t="s">
        <v>180</v>
      </c>
      <c r="N38" s="101">
        <v>70</v>
      </c>
      <c r="O38" s="104">
        <v>49.1</v>
      </c>
      <c r="P38" s="102" t="s">
        <v>343</v>
      </c>
    </row>
    <row r="39" spans="1:16" x14ac:dyDescent="0.25">
      <c r="A39" s="115"/>
      <c r="B39" s="116"/>
      <c r="C39" s="5" t="s">
        <v>49</v>
      </c>
      <c r="D39" s="2"/>
      <c r="E39" s="3"/>
      <c r="F39" s="3"/>
      <c r="G39" s="3"/>
      <c r="H39" s="2"/>
      <c r="I39" s="20"/>
      <c r="J39" s="60"/>
      <c r="K39" s="117"/>
      <c r="L39" s="140"/>
      <c r="M39" s="140"/>
      <c r="N39" s="101"/>
      <c r="O39" s="104"/>
      <c r="P39" s="102"/>
    </row>
    <row r="40" spans="1:16" x14ac:dyDescent="0.25">
      <c r="A40" s="115"/>
      <c r="B40" s="116"/>
      <c r="C40" s="5" t="s">
        <v>169</v>
      </c>
      <c r="D40" s="2"/>
      <c r="E40" s="3"/>
      <c r="F40" s="3"/>
      <c r="G40" s="3"/>
      <c r="H40" s="2"/>
      <c r="I40" s="20">
        <f>I41+I42</f>
        <v>148655.37</v>
      </c>
      <c r="J40" s="60">
        <f>J41+J42</f>
        <v>72719.221539999999</v>
      </c>
      <c r="K40" s="117"/>
      <c r="L40" s="140"/>
      <c r="M40" s="140"/>
      <c r="N40" s="101"/>
      <c r="O40" s="104"/>
      <c r="P40" s="102"/>
    </row>
    <row r="41" spans="1:16" x14ac:dyDescent="0.25">
      <c r="A41" s="115"/>
      <c r="B41" s="116"/>
      <c r="C41" s="5" t="s">
        <v>20</v>
      </c>
      <c r="D41" s="5"/>
      <c r="E41" s="6"/>
      <c r="F41" s="6"/>
      <c r="G41" s="6"/>
      <c r="H41" s="5"/>
      <c r="I41" s="20"/>
      <c r="J41" s="60"/>
      <c r="K41" s="117"/>
      <c r="L41" s="140"/>
      <c r="M41" s="140"/>
      <c r="N41" s="101"/>
      <c r="O41" s="104"/>
      <c r="P41" s="102"/>
    </row>
    <row r="42" spans="1:16" x14ac:dyDescent="0.25">
      <c r="A42" s="115"/>
      <c r="B42" s="116"/>
      <c r="C42" s="5" t="s">
        <v>39</v>
      </c>
      <c r="D42" s="2"/>
      <c r="E42" s="3"/>
      <c r="F42" s="3"/>
      <c r="G42" s="3"/>
      <c r="H42" s="2"/>
      <c r="I42" s="20">
        <v>148655.37</v>
      </c>
      <c r="J42" s="60">
        <v>72719.221539999999</v>
      </c>
      <c r="K42" s="117"/>
      <c r="L42" s="140"/>
      <c r="M42" s="140"/>
      <c r="N42" s="101"/>
      <c r="O42" s="104"/>
      <c r="P42" s="102"/>
    </row>
    <row r="43" spans="1:16" x14ac:dyDescent="0.25">
      <c r="A43" s="115" t="s">
        <v>29</v>
      </c>
      <c r="B43" s="116" t="s">
        <v>40</v>
      </c>
      <c r="C43" s="5" t="s">
        <v>19</v>
      </c>
      <c r="D43" s="2"/>
      <c r="E43" s="3"/>
      <c r="F43" s="3"/>
      <c r="G43" s="3"/>
      <c r="H43" s="2"/>
      <c r="I43" s="20">
        <f>I44+I45</f>
        <v>251085.2</v>
      </c>
      <c r="J43" s="20">
        <f>J44+J45</f>
        <v>171951.07326999999</v>
      </c>
      <c r="K43" s="117" t="s">
        <v>23</v>
      </c>
      <c r="L43" s="140" t="s">
        <v>177</v>
      </c>
      <c r="M43" s="140" t="s">
        <v>178</v>
      </c>
      <c r="N43" s="141">
        <v>68.67</v>
      </c>
      <c r="O43" s="141">
        <v>66.27</v>
      </c>
      <c r="P43" s="105" t="s">
        <v>344</v>
      </c>
    </row>
    <row r="44" spans="1:16" x14ac:dyDescent="0.25">
      <c r="A44" s="115"/>
      <c r="B44" s="116"/>
      <c r="C44" s="5" t="s">
        <v>49</v>
      </c>
      <c r="D44" s="2"/>
      <c r="E44" s="3"/>
      <c r="F44" s="3"/>
      <c r="G44" s="3"/>
      <c r="H44" s="2"/>
      <c r="I44" s="20"/>
      <c r="J44" s="20"/>
      <c r="K44" s="117"/>
      <c r="L44" s="140"/>
      <c r="M44" s="140"/>
      <c r="N44" s="141"/>
      <c r="O44" s="141"/>
      <c r="P44" s="105"/>
    </row>
    <row r="45" spans="1:16" x14ac:dyDescent="0.25">
      <c r="A45" s="115"/>
      <c r="B45" s="116"/>
      <c r="C45" s="5" t="s">
        <v>169</v>
      </c>
      <c r="D45" s="2"/>
      <c r="E45" s="3"/>
      <c r="F45" s="3"/>
      <c r="G45" s="3"/>
      <c r="H45" s="2"/>
      <c r="I45" s="20">
        <f>I46+I47</f>
        <v>251085.2</v>
      </c>
      <c r="J45" s="20">
        <f>J46+J47</f>
        <v>171951.07326999999</v>
      </c>
      <c r="K45" s="117"/>
      <c r="L45" s="140"/>
      <c r="M45" s="140"/>
      <c r="N45" s="141"/>
      <c r="O45" s="141"/>
      <c r="P45" s="105"/>
    </row>
    <row r="46" spans="1:16" x14ac:dyDescent="0.25">
      <c r="A46" s="115"/>
      <c r="B46" s="116"/>
      <c r="C46" s="5" t="s">
        <v>20</v>
      </c>
      <c r="D46" s="5"/>
      <c r="E46" s="6"/>
      <c r="F46" s="6"/>
      <c r="G46" s="6"/>
      <c r="H46" s="5"/>
      <c r="I46" s="20"/>
      <c r="J46" s="20"/>
      <c r="K46" s="117"/>
      <c r="L46" s="140"/>
      <c r="M46" s="140"/>
      <c r="N46" s="141"/>
      <c r="O46" s="141"/>
      <c r="P46" s="105"/>
    </row>
    <row r="47" spans="1:16" x14ac:dyDescent="0.25">
      <c r="A47" s="115"/>
      <c r="B47" s="116"/>
      <c r="C47" s="5" t="s">
        <v>39</v>
      </c>
      <c r="D47" s="2"/>
      <c r="E47" s="3"/>
      <c r="F47" s="3"/>
      <c r="G47" s="3"/>
      <c r="H47" s="2"/>
      <c r="I47" s="20">
        <v>251085.2</v>
      </c>
      <c r="J47" s="20">
        <v>171951.07326999999</v>
      </c>
      <c r="K47" s="117"/>
      <c r="L47" s="140"/>
      <c r="M47" s="140"/>
      <c r="N47" s="141"/>
      <c r="O47" s="141"/>
      <c r="P47" s="105"/>
    </row>
    <row r="48" spans="1:16" x14ac:dyDescent="0.25">
      <c r="A48" s="115" t="s">
        <v>30</v>
      </c>
      <c r="B48" s="116" t="s">
        <v>37</v>
      </c>
      <c r="C48" s="5" t="s">
        <v>19</v>
      </c>
      <c r="D48" s="2"/>
      <c r="E48" s="3"/>
      <c r="F48" s="3"/>
      <c r="G48" s="3"/>
      <c r="H48" s="2"/>
      <c r="I48" s="20">
        <f>I49+I50</f>
        <v>258768.8</v>
      </c>
      <c r="J48" s="20">
        <f>J49+J50</f>
        <v>144830.98069999999</v>
      </c>
      <c r="K48" s="117" t="s">
        <v>23</v>
      </c>
      <c r="L48" s="140" t="s">
        <v>177</v>
      </c>
      <c r="M48" s="140" t="s">
        <v>178</v>
      </c>
      <c r="N48" s="141">
        <v>68.67</v>
      </c>
      <c r="O48" s="103">
        <v>66.27</v>
      </c>
      <c r="P48" s="105" t="s">
        <v>345</v>
      </c>
    </row>
    <row r="49" spans="1:16" x14ac:dyDescent="0.25">
      <c r="A49" s="115"/>
      <c r="B49" s="116"/>
      <c r="C49" s="5" t="s">
        <v>49</v>
      </c>
      <c r="D49" s="2"/>
      <c r="E49" s="3"/>
      <c r="F49" s="3"/>
      <c r="G49" s="3"/>
      <c r="H49" s="2"/>
      <c r="I49" s="20"/>
      <c r="J49" s="20"/>
      <c r="K49" s="117"/>
      <c r="L49" s="140"/>
      <c r="M49" s="140"/>
      <c r="N49" s="141"/>
      <c r="O49" s="103"/>
      <c r="P49" s="105"/>
    </row>
    <row r="50" spans="1:16" x14ac:dyDescent="0.25">
      <c r="A50" s="115"/>
      <c r="B50" s="116"/>
      <c r="C50" s="5" t="s">
        <v>169</v>
      </c>
      <c r="D50" s="2"/>
      <c r="E50" s="3"/>
      <c r="F50" s="3"/>
      <c r="G50" s="3"/>
      <c r="H50" s="2"/>
      <c r="I50" s="20">
        <f>I51+I52</f>
        <v>258768.8</v>
      </c>
      <c r="J50" s="20">
        <f>J51+J52</f>
        <v>144830.98069999999</v>
      </c>
      <c r="K50" s="117"/>
      <c r="L50" s="140"/>
      <c r="M50" s="140"/>
      <c r="N50" s="141"/>
      <c r="O50" s="103"/>
      <c r="P50" s="105"/>
    </row>
    <row r="51" spans="1:16" x14ac:dyDescent="0.25">
      <c r="A51" s="115"/>
      <c r="B51" s="116"/>
      <c r="C51" s="5" t="s">
        <v>20</v>
      </c>
      <c r="D51" s="5"/>
      <c r="E51" s="6"/>
      <c r="F51" s="6"/>
      <c r="G51" s="6"/>
      <c r="H51" s="5"/>
      <c r="I51" s="20"/>
      <c r="J51" s="20"/>
      <c r="K51" s="117"/>
      <c r="L51" s="140"/>
      <c r="M51" s="140"/>
      <c r="N51" s="141"/>
      <c r="O51" s="103"/>
      <c r="P51" s="105"/>
    </row>
    <row r="52" spans="1:16" x14ac:dyDescent="0.25">
      <c r="A52" s="115"/>
      <c r="B52" s="116"/>
      <c r="C52" s="5" t="s">
        <v>39</v>
      </c>
      <c r="D52" s="2"/>
      <c r="E52" s="3"/>
      <c r="F52" s="3"/>
      <c r="G52" s="3"/>
      <c r="H52" s="2"/>
      <c r="I52" s="20">
        <v>258768.8</v>
      </c>
      <c r="J52" s="20">
        <v>144830.98069999999</v>
      </c>
      <c r="K52" s="117"/>
      <c r="L52" s="140"/>
      <c r="M52" s="140"/>
      <c r="N52" s="141"/>
      <c r="O52" s="103"/>
      <c r="P52" s="105"/>
    </row>
    <row r="53" spans="1:16" x14ac:dyDescent="0.25">
      <c r="A53" s="115" t="s">
        <v>31</v>
      </c>
      <c r="B53" s="116" t="s">
        <v>38</v>
      </c>
      <c r="C53" s="5" t="s">
        <v>19</v>
      </c>
      <c r="D53" s="2"/>
      <c r="E53" s="3"/>
      <c r="F53" s="3"/>
      <c r="G53" s="3"/>
      <c r="H53" s="2"/>
      <c r="I53" s="20">
        <f>I54+I55</f>
        <v>1916466.8</v>
      </c>
      <c r="J53" s="20">
        <f>J54+J55</f>
        <v>928380.90870000003</v>
      </c>
      <c r="K53" s="117" t="s">
        <v>23</v>
      </c>
      <c r="L53" s="140" t="s">
        <v>177</v>
      </c>
      <c r="M53" s="140" t="s">
        <v>178</v>
      </c>
      <c r="N53" s="141">
        <v>68.67</v>
      </c>
      <c r="O53" s="103">
        <v>66.27</v>
      </c>
      <c r="P53" s="105" t="s">
        <v>346</v>
      </c>
    </row>
    <row r="54" spans="1:16" x14ac:dyDescent="0.25">
      <c r="A54" s="115"/>
      <c r="B54" s="116"/>
      <c r="C54" s="5" t="s">
        <v>49</v>
      </c>
      <c r="D54" s="2"/>
      <c r="E54" s="3"/>
      <c r="F54" s="3"/>
      <c r="G54" s="3"/>
      <c r="H54" s="2"/>
      <c r="I54" s="20"/>
      <c r="J54" s="20"/>
      <c r="K54" s="117"/>
      <c r="L54" s="140"/>
      <c r="M54" s="140"/>
      <c r="N54" s="141"/>
      <c r="O54" s="103"/>
      <c r="P54" s="105"/>
    </row>
    <row r="55" spans="1:16" x14ac:dyDescent="0.25">
      <c r="A55" s="115"/>
      <c r="B55" s="116"/>
      <c r="C55" s="5" t="s">
        <v>169</v>
      </c>
      <c r="D55" s="2"/>
      <c r="E55" s="3"/>
      <c r="F55" s="3"/>
      <c r="G55" s="3"/>
      <c r="H55" s="2"/>
      <c r="I55" s="20">
        <f>I56+I57</f>
        <v>1916466.8</v>
      </c>
      <c r="J55" s="20">
        <f>J56+J57</f>
        <v>928380.90870000003</v>
      </c>
      <c r="K55" s="117"/>
      <c r="L55" s="140"/>
      <c r="M55" s="140"/>
      <c r="N55" s="141"/>
      <c r="O55" s="103"/>
      <c r="P55" s="105"/>
    </row>
    <row r="56" spans="1:16" x14ac:dyDescent="0.25">
      <c r="A56" s="115"/>
      <c r="B56" s="116"/>
      <c r="C56" s="5" t="s">
        <v>20</v>
      </c>
      <c r="D56" s="5"/>
      <c r="E56" s="6"/>
      <c r="F56" s="6"/>
      <c r="G56" s="6"/>
      <c r="H56" s="5"/>
      <c r="I56" s="20"/>
      <c r="J56" s="20"/>
      <c r="K56" s="117"/>
      <c r="L56" s="140"/>
      <c r="M56" s="140"/>
      <c r="N56" s="141"/>
      <c r="O56" s="103"/>
      <c r="P56" s="105"/>
    </row>
    <row r="57" spans="1:16" x14ac:dyDescent="0.25">
      <c r="A57" s="115"/>
      <c r="B57" s="116"/>
      <c r="C57" s="5" t="s">
        <v>39</v>
      </c>
      <c r="D57" s="5"/>
      <c r="E57" s="6"/>
      <c r="F57" s="6"/>
      <c r="G57" s="6"/>
      <c r="H57" s="5"/>
      <c r="I57" s="20">
        <v>1916466.8</v>
      </c>
      <c r="J57" s="20">
        <v>928380.90870000003</v>
      </c>
      <c r="K57" s="117"/>
      <c r="L57" s="140"/>
      <c r="M57" s="140"/>
      <c r="N57" s="141"/>
      <c r="O57" s="103"/>
      <c r="P57" s="105"/>
    </row>
    <row r="58" spans="1:16" x14ac:dyDescent="0.25">
      <c r="A58" s="115" t="s">
        <v>32</v>
      </c>
      <c r="B58" s="116" t="s">
        <v>42</v>
      </c>
      <c r="C58" s="24" t="s">
        <v>19</v>
      </c>
      <c r="D58" s="24"/>
      <c r="E58" s="27"/>
      <c r="F58" s="27"/>
      <c r="G58" s="27"/>
      <c r="H58" s="24"/>
      <c r="I58" s="20">
        <f>I59+I60</f>
        <v>767635.07</v>
      </c>
      <c r="J58" s="20">
        <f>J59+J60</f>
        <v>682456.10811822803</v>
      </c>
      <c r="K58" s="117" t="s">
        <v>23</v>
      </c>
      <c r="L58" s="140" t="s">
        <v>177</v>
      </c>
      <c r="M58" s="140" t="s">
        <v>178</v>
      </c>
      <c r="N58" s="141">
        <v>68.67</v>
      </c>
      <c r="O58" s="103">
        <v>66.27</v>
      </c>
      <c r="P58" s="105" t="s">
        <v>347</v>
      </c>
    </row>
    <row r="59" spans="1:16" x14ac:dyDescent="0.25">
      <c r="A59" s="115"/>
      <c r="B59" s="116"/>
      <c r="C59" s="5" t="s">
        <v>49</v>
      </c>
      <c r="D59" s="2"/>
      <c r="E59" s="3"/>
      <c r="F59" s="3"/>
      <c r="G59" s="3"/>
      <c r="H59" s="2"/>
      <c r="I59" s="20"/>
      <c r="J59" s="20"/>
      <c r="K59" s="117"/>
      <c r="L59" s="140"/>
      <c r="M59" s="140"/>
      <c r="N59" s="141"/>
      <c r="O59" s="103"/>
      <c r="P59" s="105"/>
    </row>
    <row r="60" spans="1:16" x14ac:dyDescent="0.25">
      <c r="A60" s="115"/>
      <c r="B60" s="116"/>
      <c r="C60" s="24" t="s">
        <v>169</v>
      </c>
      <c r="D60" s="25"/>
      <c r="E60" s="26"/>
      <c r="F60" s="26"/>
      <c r="G60" s="26"/>
      <c r="H60" s="25"/>
      <c r="I60" s="20">
        <f>I61+I62</f>
        <v>767635.07</v>
      </c>
      <c r="J60" s="20">
        <f>J61+J62</f>
        <v>682456.10811822803</v>
      </c>
      <c r="K60" s="117"/>
      <c r="L60" s="140"/>
      <c r="M60" s="140"/>
      <c r="N60" s="141"/>
      <c r="O60" s="103"/>
      <c r="P60" s="105"/>
    </row>
    <row r="61" spans="1:16" x14ac:dyDescent="0.25">
      <c r="A61" s="115"/>
      <c r="B61" s="116"/>
      <c r="C61" s="5" t="s">
        <v>20</v>
      </c>
      <c r="D61" s="2"/>
      <c r="E61" s="3"/>
      <c r="F61" s="3"/>
      <c r="G61" s="3"/>
      <c r="H61" s="2"/>
      <c r="I61" s="20"/>
      <c r="J61" s="20"/>
      <c r="K61" s="117"/>
      <c r="L61" s="140"/>
      <c r="M61" s="140"/>
      <c r="N61" s="141"/>
      <c r="O61" s="103"/>
      <c r="P61" s="105"/>
    </row>
    <row r="62" spans="1:16" x14ac:dyDescent="0.25">
      <c r="A62" s="115"/>
      <c r="B62" s="116"/>
      <c r="C62" s="5" t="s">
        <v>39</v>
      </c>
      <c r="D62" s="5"/>
      <c r="E62" s="6"/>
      <c r="F62" s="6"/>
      <c r="G62" s="6"/>
      <c r="H62" s="5"/>
      <c r="I62" s="20">
        <v>767635.07</v>
      </c>
      <c r="J62" s="20">
        <v>682456.10811822803</v>
      </c>
      <c r="K62" s="117"/>
      <c r="L62" s="140"/>
      <c r="M62" s="140"/>
      <c r="N62" s="141"/>
      <c r="O62" s="103"/>
      <c r="P62" s="105"/>
    </row>
    <row r="63" spans="1:16" x14ac:dyDescent="0.25">
      <c r="A63" s="115" t="s">
        <v>33</v>
      </c>
      <c r="B63" s="116" t="s">
        <v>293</v>
      </c>
      <c r="C63" s="5" t="s">
        <v>19</v>
      </c>
      <c r="D63" s="2"/>
      <c r="E63" s="3"/>
      <c r="F63" s="3"/>
      <c r="G63" s="3"/>
      <c r="H63" s="2"/>
      <c r="I63" s="20">
        <f>I64+I65</f>
        <v>7985.69</v>
      </c>
      <c r="J63" s="20">
        <f>J64+J65</f>
        <v>5094.93307</v>
      </c>
      <c r="K63" s="117" t="s">
        <v>23</v>
      </c>
      <c r="L63" s="140" t="s">
        <v>177</v>
      </c>
      <c r="M63" s="140" t="s">
        <v>178</v>
      </c>
      <c r="N63" s="141">
        <v>68.67</v>
      </c>
      <c r="O63" s="103">
        <v>66.27</v>
      </c>
      <c r="P63" s="102" t="s">
        <v>348</v>
      </c>
    </row>
    <row r="64" spans="1:16" x14ac:dyDescent="0.25">
      <c r="A64" s="115"/>
      <c r="B64" s="116"/>
      <c r="C64" s="5" t="s">
        <v>49</v>
      </c>
      <c r="D64" s="2"/>
      <c r="E64" s="3"/>
      <c r="F64" s="3"/>
      <c r="G64" s="3"/>
      <c r="H64" s="2"/>
      <c r="I64" s="20"/>
      <c r="J64" s="20"/>
      <c r="K64" s="117"/>
      <c r="L64" s="140"/>
      <c r="M64" s="140"/>
      <c r="N64" s="141"/>
      <c r="O64" s="103"/>
      <c r="P64" s="102"/>
    </row>
    <row r="65" spans="1:16" x14ac:dyDescent="0.25">
      <c r="A65" s="115"/>
      <c r="B65" s="116"/>
      <c r="C65" s="5" t="s">
        <v>169</v>
      </c>
      <c r="D65" s="2"/>
      <c r="E65" s="3"/>
      <c r="F65" s="3"/>
      <c r="G65" s="3"/>
      <c r="H65" s="2"/>
      <c r="I65" s="20">
        <f>I66+I67</f>
        <v>7985.69</v>
      </c>
      <c r="J65" s="20">
        <f>J66+J67</f>
        <v>5094.93307</v>
      </c>
      <c r="K65" s="117"/>
      <c r="L65" s="140"/>
      <c r="M65" s="140"/>
      <c r="N65" s="141"/>
      <c r="O65" s="103"/>
      <c r="P65" s="102"/>
    </row>
    <row r="66" spans="1:16" x14ac:dyDescent="0.25">
      <c r="A66" s="115"/>
      <c r="B66" s="116"/>
      <c r="C66" s="5" t="s">
        <v>20</v>
      </c>
      <c r="D66" s="2"/>
      <c r="E66" s="3"/>
      <c r="F66" s="3"/>
      <c r="G66" s="3"/>
      <c r="H66" s="2"/>
      <c r="I66" s="20"/>
      <c r="J66" s="20"/>
      <c r="K66" s="117"/>
      <c r="L66" s="140"/>
      <c r="M66" s="140"/>
      <c r="N66" s="141"/>
      <c r="O66" s="103"/>
      <c r="P66" s="102"/>
    </row>
    <row r="67" spans="1:16" x14ac:dyDescent="0.25">
      <c r="A67" s="115"/>
      <c r="B67" s="116"/>
      <c r="C67" s="5" t="s">
        <v>39</v>
      </c>
      <c r="D67" s="2"/>
      <c r="E67" s="3"/>
      <c r="F67" s="3"/>
      <c r="G67" s="3"/>
      <c r="H67" s="2"/>
      <c r="I67" s="20">
        <v>7985.69</v>
      </c>
      <c r="J67" s="20">
        <v>5094.93307</v>
      </c>
      <c r="K67" s="117"/>
      <c r="L67" s="140"/>
      <c r="M67" s="140"/>
      <c r="N67" s="141"/>
      <c r="O67" s="103"/>
      <c r="P67" s="102"/>
    </row>
    <row r="68" spans="1:16" x14ac:dyDescent="0.25">
      <c r="A68" s="115" t="s">
        <v>43</v>
      </c>
      <c r="B68" s="116" t="s">
        <v>242</v>
      </c>
      <c r="C68" s="24" t="s">
        <v>19</v>
      </c>
      <c r="D68" s="25"/>
      <c r="E68" s="26"/>
      <c r="F68" s="26"/>
      <c r="G68" s="26"/>
      <c r="H68" s="25"/>
      <c r="I68" s="20">
        <f>I69+I70</f>
        <v>599743.25</v>
      </c>
      <c r="J68" s="20">
        <f>J69+J70</f>
        <v>384534.98100999999</v>
      </c>
      <c r="K68" s="117" t="s">
        <v>23</v>
      </c>
      <c r="L68" s="140" t="s">
        <v>177</v>
      </c>
      <c r="M68" s="140" t="s">
        <v>178</v>
      </c>
      <c r="N68" s="141">
        <v>68.67</v>
      </c>
      <c r="O68" s="103">
        <v>66.27</v>
      </c>
      <c r="P68" s="102" t="s">
        <v>349</v>
      </c>
    </row>
    <row r="69" spans="1:16" x14ac:dyDescent="0.25">
      <c r="A69" s="115"/>
      <c r="B69" s="116"/>
      <c r="C69" s="5" t="s">
        <v>49</v>
      </c>
      <c r="D69" s="2"/>
      <c r="E69" s="3"/>
      <c r="F69" s="3"/>
      <c r="G69" s="3"/>
      <c r="H69" s="2"/>
      <c r="I69" s="20"/>
      <c r="J69" s="20"/>
      <c r="K69" s="117"/>
      <c r="L69" s="140"/>
      <c r="M69" s="140"/>
      <c r="N69" s="141"/>
      <c r="O69" s="103"/>
      <c r="P69" s="102"/>
    </row>
    <row r="70" spans="1:16" x14ac:dyDescent="0.25">
      <c r="A70" s="115"/>
      <c r="B70" s="116"/>
      <c r="C70" s="24" t="s">
        <v>169</v>
      </c>
      <c r="D70" s="25"/>
      <c r="E70" s="26"/>
      <c r="F70" s="26"/>
      <c r="G70" s="26"/>
      <c r="H70" s="25"/>
      <c r="I70" s="20">
        <f>I71+I72</f>
        <v>599743.25</v>
      </c>
      <c r="J70" s="20">
        <f>J71+J72</f>
        <v>384534.98100999999</v>
      </c>
      <c r="K70" s="117"/>
      <c r="L70" s="140"/>
      <c r="M70" s="140"/>
      <c r="N70" s="141"/>
      <c r="O70" s="103"/>
      <c r="P70" s="102"/>
    </row>
    <row r="71" spans="1:16" x14ac:dyDescent="0.25">
      <c r="A71" s="115"/>
      <c r="B71" s="116"/>
      <c r="C71" s="5" t="s">
        <v>20</v>
      </c>
      <c r="D71" s="2"/>
      <c r="E71" s="3"/>
      <c r="F71" s="3"/>
      <c r="G71" s="3"/>
      <c r="H71" s="2"/>
      <c r="I71" s="20"/>
      <c r="J71" s="20"/>
      <c r="K71" s="117"/>
      <c r="L71" s="140"/>
      <c r="M71" s="140"/>
      <c r="N71" s="141"/>
      <c r="O71" s="103"/>
      <c r="P71" s="102"/>
    </row>
    <row r="72" spans="1:16" x14ac:dyDescent="0.25">
      <c r="A72" s="115"/>
      <c r="B72" s="116"/>
      <c r="C72" s="5" t="s">
        <v>39</v>
      </c>
      <c r="D72" s="2"/>
      <c r="E72" s="3"/>
      <c r="F72" s="3"/>
      <c r="G72" s="3"/>
      <c r="H72" s="2"/>
      <c r="I72" s="20">
        <v>599743.25</v>
      </c>
      <c r="J72" s="20">
        <v>384534.98100999999</v>
      </c>
      <c r="K72" s="117"/>
      <c r="L72" s="140"/>
      <c r="M72" s="140"/>
      <c r="N72" s="141"/>
      <c r="O72" s="103"/>
      <c r="P72" s="102"/>
    </row>
    <row r="73" spans="1:16" x14ac:dyDescent="0.25">
      <c r="A73" s="115" t="s">
        <v>45</v>
      </c>
      <c r="B73" s="116" t="s">
        <v>298</v>
      </c>
      <c r="C73" s="24" t="s">
        <v>19</v>
      </c>
      <c r="D73" s="25"/>
      <c r="E73" s="26"/>
      <c r="F73" s="26"/>
      <c r="G73" s="26"/>
      <c r="H73" s="25"/>
      <c r="I73" s="20">
        <f>I74+I75</f>
        <v>66960.09</v>
      </c>
      <c r="J73" s="20">
        <f>J74+J75</f>
        <v>41111.315580000002</v>
      </c>
      <c r="K73" s="142" t="s">
        <v>23</v>
      </c>
      <c r="L73" s="145" t="s">
        <v>181</v>
      </c>
      <c r="M73" s="145" t="s">
        <v>182</v>
      </c>
      <c r="N73" s="106">
        <v>6.2</v>
      </c>
      <c r="O73" s="106">
        <v>7.5</v>
      </c>
      <c r="P73" s="109" t="s">
        <v>350</v>
      </c>
    </row>
    <row r="74" spans="1:16" x14ac:dyDescent="0.25">
      <c r="A74" s="115"/>
      <c r="B74" s="116"/>
      <c r="C74" s="5" t="s">
        <v>49</v>
      </c>
      <c r="D74" s="2"/>
      <c r="E74" s="3"/>
      <c r="F74" s="3"/>
      <c r="G74" s="3"/>
      <c r="H74" s="2"/>
      <c r="I74" s="20"/>
      <c r="J74" s="20"/>
      <c r="K74" s="143"/>
      <c r="L74" s="146"/>
      <c r="M74" s="146"/>
      <c r="N74" s="107"/>
      <c r="O74" s="107"/>
      <c r="P74" s="110"/>
    </row>
    <row r="75" spans="1:16" x14ac:dyDescent="0.25">
      <c r="A75" s="115"/>
      <c r="B75" s="116"/>
      <c r="C75" s="24" t="s">
        <v>169</v>
      </c>
      <c r="D75" s="25"/>
      <c r="E75" s="26"/>
      <c r="F75" s="26"/>
      <c r="G75" s="26"/>
      <c r="H75" s="25"/>
      <c r="I75" s="20">
        <f>I76+I77</f>
        <v>66960.09</v>
      </c>
      <c r="J75" s="20">
        <f>J76+J77</f>
        <v>41111.315580000002</v>
      </c>
      <c r="K75" s="143"/>
      <c r="L75" s="146"/>
      <c r="M75" s="146"/>
      <c r="N75" s="107"/>
      <c r="O75" s="107"/>
      <c r="P75" s="110"/>
    </row>
    <row r="76" spans="1:16" x14ac:dyDescent="0.25">
      <c r="A76" s="115"/>
      <c r="B76" s="116"/>
      <c r="C76" s="5" t="s">
        <v>20</v>
      </c>
      <c r="D76" s="2"/>
      <c r="E76" s="3"/>
      <c r="F76" s="3"/>
      <c r="G76" s="3"/>
      <c r="H76" s="2"/>
      <c r="I76" s="20"/>
      <c r="J76" s="20"/>
      <c r="K76" s="143"/>
      <c r="L76" s="146"/>
      <c r="M76" s="146"/>
      <c r="N76" s="107"/>
      <c r="O76" s="107"/>
      <c r="P76" s="110"/>
    </row>
    <row r="77" spans="1:16" x14ac:dyDescent="0.25">
      <c r="A77" s="115"/>
      <c r="B77" s="116"/>
      <c r="C77" s="5" t="s">
        <v>39</v>
      </c>
      <c r="D77" s="2"/>
      <c r="E77" s="3"/>
      <c r="F77" s="3"/>
      <c r="G77" s="3"/>
      <c r="H77" s="2"/>
      <c r="I77" s="20">
        <v>66960.09</v>
      </c>
      <c r="J77" s="20">
        <v>41111.315580000002</v>
      </c>
      <c r="K77" s="144"/>
      <c r="L77" s="147"/>
      <c r="M77" s="147"/>
      <c r="N77" s="108"/>
      <c r="O77" s="108"/>
      <c r="P77" s="111"/>
    </row>
    <row r="78" spans="1:16" x14ac:dyDescent="0.25">
      <c r="A78" s="148" t="s">
        <v>46</v>
      </c>
      <c r="B78" s="116" t="s">
        <v>44</v>
      </c>
      <c r="C78" s="24" t="s">
        <v>19</v>
      </c>
      <c r="D78" s="25"/>
      <c r="E78" s="26"/>
      <c r="F78" s="26"/>
      <c r="G78" s="26"/>
      <c r="H78" s="25"/>
      <c r="I78" s="20">
        <f>I79+I80</f>
        <v>19234.169999999998</v>
      </c>
      <c r="J78" s="20">
        <f>J79+J80</f>
        <v>14969.265090000001</v>
      </c>
      <c r="K78" s="142" t="s">
        <v>23</v>
      </c>
      <c r="L78" s="145" t="s">
        <v>183</v>
      </c>
      <c r="M78" s="145" t="s">
        <v>184</v>
      </c>
      <c r="N78" s="106">
        <v>2.5</v>
      </c>
      <c r="O78" s="106">
        <v>2.5</v>
      </c>
      <c r="P78" s="109" t="s">
        <v>351</v>
      </c>
    </row>
    <row r="79" spans="1:16" x14ac:dyDescent="0.25">
      <c r="A79" s="115"/>
      <c r="B79" s="116"/>
      <c r="C79" s="5" t="s">
        <v>49</v>
      </c>
      <c r="D79" s="2"/>
      <c r="E79" s="3"/>
      <c r="F79" s="3"/>
      <c r="G79" s="3"/>
      <c r="H79" s="2"/>
      <c r="I79" s="20"/>
      <c r="J79" s="20"/>
      <c r="K79" s="143"/>
      <c r="L79" s="146"/>
      <c r="M79" s="146"/>
      <c r="N79" s="107"/>
      <c r="O79" s="107"/>
      <c r="P79" s="110"/>
    </row>
    <row r="80" spans="1:16" x14ac:dyDescent="0.25">
      <c r="A80" s="115"/>
      <c r="B80" s="116"/>
      <c r="C80" s="24" t="s">
        <v>169</v>
      </c>
      <c r="D80" s="25"/>
      <c r="E80" s="26"/>
      <c r="F80" s="26"/>
      <c r="G80" s="26"/>
      <c r="H80" s="25"/>
      <c r="I80" s="20">
        <f>I81+I82</f>
        <v>19234.169999999998</v>
      </c>
      <c r="J80" s="20">
        <f>J81+J82</f>
        <v>14969.265090000001</v>
      </c>
      <c r="K80" s="143"/>
      <c r="L80" s="146"/>
      <c r="M80" s="146"/>
      <c r="N80" s="107"/>
      <c r="O80" s="107"/>
      <c r="P80" s="110"/>
    </row>
    <row r="81" spans="1:16" x14ac:dyDescent="0.25">
      <c r="A81" s="115"/>
      <c r="B81" s="116"/>
      <c r="C81" s="11" t="s">
        <v>20</v>
      </c>
      <c r="D81" s="2"/>
      <c r="E81" s="3"/>
      <c r="F81" s="3"/>
      <c r="G81" s="3"/>
      <c r="H81" s="2"/>
      <c r="I81" s="20"/>
      <c r="J81" s="20"/>
      <c r="K81" s="143"/>
      <c r="L81" s="146"/>
      <c r="M81" s="146"/>
      <c r="N81" s="107"/>
      <c r="O81" s="107"/>
      <c r="P81" s="110"/>
    </row>
    <row r="82" spans="1:16" x14ac:dyDescent="0.25">
      <c r="A82" s="115"/>
      <c r="B82" s="116"/>
      <c r="C82" s="5" t="s">
        <v>39</v>
      </c>
      <c r="D82" s="2"/>
      <c r="E82" s="3"/>
      <c r="F82" s="3"/>
      <c r="G82" s="3"/>
      <c r="H82" s="2"/>
      <c r="I82" s="20">
        <v>19234.169999999998</v>
      </c>
      <c r="J82" s="20">
        <v>14969.265090000001</v>
      </c>
      <c r="K82" s="144"/>
      <c r="L82" s="147"/>
      <c r="M82" s="147"/>
      <c r="N82" s="108"/>
      <c r="O82" s="108"/>
      <c r="P82" s="111"/>
    </row>
    <row r="83" spans="1:16" x14ac:dyDescent="0.25">
      <c r="A83" s="148" t="s">
        <v>47</v>
      </c>
      <c r="B83" s="116" t="s">
        <v>290</v>
      </c>
      <c r="C83" s="5" t="s">
        <v>19</v>
      </c>
      <c r="D83" s="2"/>
      <c r="E83" s="3"/>
      <c r="F83" s="3"/>
      <c r="G83" s="3"/>
      <c r="H83" s="40"/>
      <c r="I83" s="20">
        <f>I84+I85</f>
        <v>34791.980000000003</v>
      </c>
      <c r="J83" s="20">
        <f>J84+J85</f>
        <v>5353.2475800000002</v>
      </c>
      <c r="K83" s="142" t="s">
        <v>23</v>
      </c>
      <c r="L83" s="145" t="s">
        <v>183</v>
      </c>
      <c r="M83" s="145" t="s">
        <v>184</v>
      </c>
      <c r="N83" s="106">
        <v>2.5</v>
      </c>
      <c r="O83" s="106">
        <v>2.5</v>
      </c>
      <c r="P83" s="109" t="s">
        <v>304</v>
      </c>
    </row>
    <row r="84" spans="1:16" x14ac:dyDescent="0.25">
      <c r="A84" s="115"/>
      <c r="B84" s="116"/>
      <c r="C84" s="5" t="s">
        <v>49</v>
      </c>
      <c r="D84" s="2"/>
      <c r="E84" s="3"/>
      <c r="F84" s="3"/>
      <c r="G84" s="3"/>
      <c r="H84" s="40"/>
      <c r="I84" s="20"/>
      <c r="J84" s="20"/>
      <c r="K84" s="143"/>
      <c r="L84" s="146"/>
      <c r="M84" s="146"/>
      <c r="N84" s="107"/>
      <c r="O84" s="107"/>
      <c r="P84" s="110"/>
    </row>
    <row r="85" spans="1:16" x14ac:dyDescent="0.25">
      <c r="A85" s="115"/>
      <c r="B85" s="116"/>
      <c r="C85" s="5" t="s">
        <v>169</v>
      </c>
      <c r="D85" s="2"/>
      <c r="E85" s="3"/>
      <c r="F85" s="3"/>
      <c r="G85" s="3"/>
      <c r="H85" s="40"/>
      <c r="I85" s="20">
        <f>I86+I87</f>
        <v>34791.980000000003</v>
      </c>
      <c r="J85" s="20">
        <f>J86+J87</f>
        <v>5353.2475800000002</v>
      </c>
      <c r="K85" s="143"/>
      <c r="L85" s="146"/>
      <c r="M85" s="146"/>
      <c r="N85" s="107"/>
      <c r="O85" s="107"/>
      <c r="P85" s="110"/>
    </row>
    <row r="86" spans="1:16" x14ac:dyDescent="0.25">
      <c r="A86" s="115"/>
      <c r="B86" s="116"/>
      <c r="C86" s="5" t="s">
        <v>20</v>
      </c>
      <c r="D86" s="2"/>
      <c r="E86" s="3"/>
      <c r="F86" s="3"/>
      <c r="G86" s="3"/>
      <c r="H86" s="40"/>
      <c r="I86" s="20"/>
      <c r="J86" s="20"/>
      <c r="K86" s="143"/>
      <c r="L86" s="146"/>
      <c r="M86" s="146"/>
      <c r="N86" s="107"/>
      <c r="O86" s="107"/>
      <c r="P86" s="110"/>
    </row>
    <row r="87" spans="1:16" x14ac:dyDescent="0.25">
      <c r="A87" s="115"/>
      <c r="B87" s="116"/>
      <c r="C87" s="5" t="s">
        <v>39</v>
      </c>
      <c r="D87" s="2"/>
      <c r="E87" s="3"/>
      <c r="F87" s="3"/>
      <c r="G87" s="3"/>
      <c r="H87" s="40"/>
      <c r="I87" s="20">
        <v>34791.980000000003</v>
      </c>
      <c r="J87" s="20">
        <v>5353.2475800000002</v>
      </c>
      <c r="K87" s="144"/>
      <c r="L87" s="147"/>
      <c r="M87" s="147"/>
      <c r="N87" s="108"/>
      <c r="O87" s="108"/>
      <c r="P87" s="111"/>
    </row>
    <row r="88" spans="1:16" x14ac:dyDescent="0.25">
      <c r="A88" s="148" t="s">
        <v>59</v>
      </c>
      <c r="B88" s="116" t="s">
        <v>299</v>
      </c>
      <c r="C88" s="14" t="s">
        <v>19</v>
      </c>
      <c r="D88" s="40"/>
      <c r="E88" s="16"/>
      <c r="F88" s="16"/>
      <c r="G88" s="16"/>
      <c r="H88" s="40"/>
      <c r="I88" s="20">
        <f>I89+I90</f>
        <v>324305.65000000002</v>
      </c>
      <c r="J88" s="20">
        <f>J89+J90</f>
        <v>214912.98762999999</v>
      </c>
      <c r="K88" s="142" t="s">
        <v>23</v>
      </c>
      <c r="L88" s="145" t="s">
        <v>177</v>
      </c>
      <c r="M88" s="145" t="s">
        <v>178</v>
      </c>
      <c r="N88" s="106">
        <v>68.67</v>
      </c>
      <c r="O88" s="106">
        <v>66.27</v>
      </c>
      <c r="P88" s="112" t="s">
        <v>352</v>
      </c>
    </row>
    <row r="89" spans="1:16" x14ac:dyDescent="0.25">
      <c r="A89" s="115"/>
      <c r="B89" s="116"/>
      <c r="C89" s="14" t="s">
        <v>49</v>
      </c>
      <c r="D89" s="40"/>
      <c r="E89" s="16"/>
      <c r="F89" s="16"/>
      <c r="G89" s="16"/>
      <c r="H89" s="40"/>
      <c r="I89" s="20"/>
      <c r="J89" s="20"/>
      <c r="K89" s="143"/>
      <c r="L89" s="146"/>
      <c r="M89" s="146"/>
      <c r="N89" s="107"/>
      <c r="O89" s="107"/>
      <c r="P89" s="113"/>
    </row>
    <row r="90" spans="1:16" x14ac:dyDescent="0.25">
      <c r="A90" s="115"/>
      <c r="B90" s="116"/>
      <c r="C90" s="44" t="s">
        <v>169</v>
      </c>
      <c r="D90" s="45"/>
      <c r="E90" s="46"/>
      <c r="F90" s="46"/>
      <c r="G90" s="46"/>
      <c r="H90" s="45"/>
      <c r="I90" s="20">
        <f>I91+I92</f>
        <v>324305.65000000002</v>
      </c>
      <c r="J90" s="20">
        <f>J91+J92</f>
        <v>214912.98762999999</v>
      </c>
      <c r="K90" s="143"/>
      <c r="L90" s="146"/>
      <c r="M90" s="146"/>
      <c r="N90" s="107"/>
      <c r="O90" s="107"/>
      <c r="P90" s="113"/>
    </row>
    <row r="91" spans="1:16" x14ac:dyDescent="0.25">
      <c r="A91" s="115"/>
      <c r="B91" s="116"/>
      <c r="C91" s="14" t="s">
        <v>20</v>
      </c>
      <c r="D91" s="40"/>
      <c r="E91" s="16"/>
      <c r="F91" s="16"/>
      <c r="G91" s="16"/>
      <c r="H91" s="40"/>
      <c r="I91" s="20"/>
      <c r="J91" s="20"/>
      <c r="K91" s="143"/>
      <c r="L91" s="146"/>
      <c r="M91" s="146"/>
      <c r="N91" s="107"/>
      <c r="O91" s="107"/>
      <c r="P91" s="113"/>
    </row>
    <row r="92" spans="1:16" x14ac:dyDescent="0.25">
      <c r="A92" s="115"/>
      <c r="B92" s="116"/>
      <c r="C92" s="14" t="s">
        <v>39</v>
      </c>
      <c r="D92" s="40"/>
      <c r="E92" s="16"/>
      <c r="F92" s="16"/>
      <c r="G92" s="16"/>
      <c r="H92" s="40"/>
      <c r="I92" s="20">
        <v>324305.65000000002</v>
      </c>
      <c r="J92" s="20">
        <v>214912.98762999999</v>
      </c>
      <c r="K92" s="144"/>
      <c r="L92" s="147"/>
      <c r="M92" s="147"/>
      <c r="N92" s="108"/>
      <c r="O92" s="108"/>
      <c r="P92" s="114"/>
    </row>
    <row r="93" spans="1:16" x14ac:dyDescent="0.25">
      <c r="A93" s="148" t="s">
        <v>60</v>
      </c>
      <c r="B93" s="116" t="s">
        <v>289</v>
      </c>
      <c r="C93" s="5" t="s">
        <v>19</v>
      </c>
      <c r="D93" s="2"/>
      <c r="E93" s="3"/>
      <c r="F93" s="3"/>
      <c r="G93" s="3"/>
      <c r="H93" s="2"/>
      <c r="I93" s="20">
        <f>I94+I95</f>
        <v>22281</v>
      </c>
      <c r="J93" s="20">
        <f>J94+J95</f>
        <v>21468.661800000002</v>
      </c>
      <c r="K93" s="142" t="s">
        <v>23</v>
      </c>
      <c r="L93" s="145" t="s">
        <v>177</v>
      </c>
      <c r="M93" s="145" t="s">
        <v>178</v>
      </c>
      <c r="N93" s="106">
        <v>68.67</v>
      </c>
      <c r="O93" s="106">
        <v>66.27</v>
      </c>
      <c r="P93" s="109" t="s">
        <v>335</v>
      </c>
    </row>
    <row r="94" spans="1:16" x14ac:dyDescent="0.25">
      <c r="A94" s="115"/>
      <c r="B94" s="116"/>
      <c r="C94" s="5" t="s">
        <v>49</v>
      </c>
      <c r="D94" s="2"/>
      <c r="E94" s="3"/>
      <c r="F94" s="3"/>
      <c r="G94" s="3"/>
      <c r="H94" s="2"/>
      <c r="I94" s="20"/>
      <c r="J94" s="20"/>
      <c r="K94" s="143"/>
      <c r="L94" s="146"/>
      <c r="M94" s="146"/>
      <c r="N94" s="107"/>
      <c r="O94" s="107"/>
      <c r="P94" s="110"/>
    </row>
    <row r="95" spans="1:16" x14ac:dyDescent="0.25">
      <c r="A95" s="115"/>
      <c r="B95" s="116"/>
      <c r="C95" s="5" t="s">
        <v>169</v>
      </c>
      <c r="D95" s="2"/>
      <c r="E95" s="3"/>
      <c r="F95" s="3"/>
      <c r="G95" s="3"/>
      <c r="H95" s="2"/>
      <c r="I95" s="20">
        <f>I96+I97</f>
        <v>22281</v>
      </c>
      <c r="J95" s="20">
        <f>J96+J97</f>
        <v>21468.661800000002</v>
      </c>
      <c r="K95" s="143"/>
      <c r="L95" s="146"/>
      <c r="M95" s="146"/>
      <c r="N95" s="107"/>
      <c r="O95" s="107"/>
      <c r="P95" s="110"/>
    </row>
    <row r="96" spans="1:16" x14ac:dyDescent="0.25">
      <c r="A96" s="115"/>
      <c r="B96" s="116"/>
      <c r="C96" s="5" t="s">
        <v>20</v>
      </c>
      <c r="D96" s="2">
        <v>914</v>
      </c>
      <c r="E96" s="3" t="s">
        <v>74</v>
      </c>
      <c r="F96" s="3" t="s">
        <v>75</v>
      </c>
      <c r="G96" s="3" t="s">
        <v>195</v>
      </c>
      <c r="H96" s="2">
        <v>200</v>
      </c>
      <c r="I96" s="20">
        <v>22281</v>
      </c>
      <c r="J96" s="20">
        <v>21468.661800000002</v>
      </c>
      <c r="K96" s="143"/>
      <c r="L96" s="146"/>
      <c r="M96" s="146"/>
      <c r="N96" s="107"/>
      <c r="O96" s="107"/>
      <c r="P96" s="110"/>
    </row>
    <row r="97" spans="1:17" x14ac:dyDescent="0.25">
      <c r="A97" s="115"/>
      <c r="B97" s="116"/>
      <c r="C97" s="5" t="s">
        <v>39</v>
      </c>
      <c r="D97" s="2"/>
      <c r="E97" s="3"/>
      <c r="F97" s="3"/>
      <c r="G97" s="3"/>
      <c r="H97" s="2"/>
      <c r="I97" s="20"/>
      <c r="J97" s="20"/>
      <c r="K97" s="144"/>
      <c r="L97" s="147"/>
      <c r="M97" s="147"/>
      <c r="N97" s="108"/>
      <c r="O97" s="108"/>
      <c r="P97" s="111"/>
    </row>
    <row r="98" spans="1:17" x14ac:dyDescent="0.25">
      <c r="A98" s="148" t="s">
        <v>61</v>
      </c>
      <c r="B98" s="116" t="s">
        <v>244</v>
      </c>
      <c r="C98" s="5" t="s">
        <v>19</v>
      </c>
      <c r="D98" s="2"/>
      <c r="E98" s="3"/>
      <c r="F98" s="3"/>
      <c r="G98" s="3"/>
      <c r="H98" s="2"/>
      <c r="I98" s="20">
        <f>I99+I100</f>
        <v>269502</v>
      </c>
      <c r="J98" s="20">
        <f>J99+J100</f>
        <v>246252.4302</v>
      </c>
      <c r="K98" s="142" t="s">
        <v>23</v>
      </c>
      <c r="L98" s="145" t="s">
        <v>177</v>
      </c>
      <c r="M98" s="145" t="s">
        <v>178</v>
      </c>
      <c r="N98" s="106">
        <v>68.67</v>
      </c>
      <c r="O98" s="106">
        <v>66.27</v>
      </c>
      <c r="P98" s="109" t="s">
        <v>354</v>
      </c>
    </row>
    <row r="99" spans="1:17" x14ac:dyDescent="0.25">
      <c r="A99" s="115"/>
      <c r="B99" s="116"/>
      <c r="C99" s="5" t="s">
        <v>49</v>
      </c>
      <c r="D99" s="2"/>
      <c r="E99" s="3"/>
      <c r="F99" s="3"/>
      <c r="G99" s="3"/>
      <c r="H99" s="2"/>
      <c r="I99" s="20"/>
      <c r="J99" s="20"/>
      <c r="K99" s="143"/>
      <c r="L99" s="146"/>
      <c r="M99" s="146"/>
      <c r="N99" s="107"/>
      <c r="O99" s="107"/>
      <c r="P99" s="110"/>
    </row>
    <row r="100" spans="1:17" x14ac:dyDescent="0.25">
      <c r="A100" s="115"/>
      <c r="B100" s="116"/>
      <c r="C100" s="30" t="s">
        <v>169</v>
      </c>
      <c r="D100" s="25"/>
      <c r="E100" s="26"/>
      <c r="F100" s="26"/>
      <c r="G100" s="26"/>
      <c r="H100" s="25"/>
      <c r="I100" s="20">
        <f>I101+I102</f>
        <v>269502</v>
      </c>
      <c r="J100" s="20">
        <f>J101+J102</f>
        <v>246252.4302</v>
      </c>
      <c r="K100" s="143"/>
      <c r="L100" s="146"/>
      <c r="M100" s="146"/>
      <c r="N100" s="107"/>
      <c r="O100" s="107"/>
      <c r="P100" s="110"/>
      <c r="Q100" t="s">
        <v>310</v>
      </c>
    </row>
    <row r="101" spans="1:17" x14ac:dyDescent="0.25">
      <c r="A101" s="115"/>
      <c r="B101" s="116"/>
      <c r="C101" s="5" t="s">
        <v>20</v>
      </c>
      <c r="D101" s="2">
        <v>914</v>
      </c>
      <c r="E101" s="3" t="s">
        <v>74</v>
      </c>
      <c r="F101" s="3" t="s">
        <v>75</v>
      </c>
      <c r="G101" s="3" t="s">
        <v>196</v>
      </c>
      <c r="H101" s="2">
        <v>300</v>
      </c>
      <c r="I101" s="20">
        <v>269502</v>
      </c>
      <c r="J101" s="20">
        <v>246252.4302</v>
      </c>
      <c r="K101" s="143"/>
      <c r="L101" s="146"/>
      <c r="M101" s="146"/>
      <c r="N101" s="107"/>
      <c r="O101" s="107"/>
      <c r="P101" s="110"/>
    </row>
    <row r="102" spans="1:17" x14ac:dyDescent="0.25">
      <c r="A102" s="115"/>
      <c r="B102" s="116"/>
      <c r="C102" s="5" t="s">
        <v>39</v>
      </c>
      <c r="D102" s="2"/>
      <c r="E102" s="3"/>
      <c r="F102" s="3"/>
      <c r="G102" s="3"/>
      <c r="H102" s="2"/>
      <c r="I102" s="20"/>
      <c r="J102" s="20"/>
      <c r="K102" s="144"/>
      <c r="L102" s="147"/>
      <c r="M102" s="147"/>
      <c r="N102" s="108"/>
      <c r="O102" s="108"/>
      <c r="P102" s="111"/>
    </row>
    <row r="103" spans="1:17" x14ac:dyDescent="0.25">
      <c r="A103" s="148" t="s">
        <v>62</v>
      </c>
      <c r="B103" s="105" t="s">
        <v>245</v>
      </c>
      <c r="C103" s="30" t="s">
        <v>19</v>
      </c>
      <c r="D103" s="29"/>
      <c r="E103" s="31"/>
      <c r="F103" s="31"/>
      <c r="G103" s="31"/>
      <c r="H103" s="29"/>
      <c r="I103" s="20">
        <f>I104+I105</f>
        <v>1072364.42</v>
      </c>
      <c r="J103" s="20">
        <f>J104+J105</f>
        <v>713197.08476176602</v>
      </c>
      <c r="K103" s="142" t="s">
        <v>23</v>
      </c>
      <c r="L103" s="145" t="s">
        <v>185</v>
      </c>
      <c r="M103" s="145" t="s">
        <v>180</v>
      </c>
      <c r="N103" s="106">
        <v>1.92</v>
      </c>
      <c r="O103" s="106">
        <v>1.35</v>
      </c>
      <c r="P103" s="109" t="s">
        <v>363</v>
      </c>
    </row>
    <row r="104" spans="1:17" x14ac:dyDescent="0.25">
      <c r="A104" s="115"/>
      <c r="B104" s="105"/>
      <c r="C104" s="30" t="s">
        <v>49</v>
      </c>
      <c r="D104" s="29"/>
      <c r="E104" s="31"/>
      <c r="F104" s="31"/>
      <c r="G104" s="31"/>
      <c r="H104" s="29"/>
      <c r="I104" s="20"/>
      <c r="J104" s="20"/>
      <c r="K104" s="143"/>
      <c r="L104" s="146"/>
      <c r="M104" s="146"/>
      <c r="N104" s="107"/>
      <c r="O104" s="107"/>
      <c r="P104" s="110"/>
    </row>
    <row r="105" spans="1:17" x14ac:dyDescent="0.25">
      <c r="A105" s="115"/>
      <c r="B105" s="105"/>
      <c r="C105" s="30" t="s">
        <v>169</v>
      </c>
      <c r="D105" s="29"/>
      <c r="E105" s="31"/>
      <c r="F105" s="31"/>
      <c r="G105" s="31"/>
      <c r="H105" s="29"/>
      <c r="I105" s="20">
        <f>I106+I107</f>
        <v>1072364.42</v>
      </c>
      <c r="J105" s="20">
        <f>J106+J107</f>
        <v>713197.08476176602</v>
      </c>
      <c r="K105" s="143"/>
      <c r="L105" s="146"/>
      <c r="M105" s="146"/>
      <c r="N105" s="107"/>
      <c r="O105" s="107"/>
      <c r="P105" s="110"/>
    </row>
    <row r="106" spans="1:17" x14ac:dyDescent="0.25">
      <c r="A106" s="115"/>
      <c r="B106" s="105"/>
      <c r="C106" s="5" t="s">
        <v>20</v>
      </c>
      <c r="D106" s="2">
        <v>914</v>
      </c>
      <c r="E106" s="3" t="s">
        <v>21</v>
      </c>
      <c r="F106" s="3" t="s">
        <v>75</v>
      </c>
      <c r="G106" s="3" t="s">
        <v>197</v>
      </c>
      <c r="H106" s="2">
        <v>600</v>
      </c>
      <c r="I106" s="20">
        <v>28503</v>
      </c>
      <c r="J106" s="60">
        <v>22412.15</v>
      </c>
      <c r="K106" s="143"/>
      <c r="L106" s="146"/>
      <c r="M106" s="146"/>
      <c r="N106" s="107"/>
      <c r="O106" s="107"/>
      <c r="P106" s="110"/>
      <c r="Q106" t="s">
        <v>312</v>
      </c>
    </row>
    <row r="107" spans="1:17" x14ac:dyDescent="0.25">
      <c r="A107" s="115"/>
      <c r="B107" s="105"/>
      <c r="C107" s="5" t="s">
        <v>39</v>
      </c>
      <c r="D107" s="2"/>
      <c r="E107" s="3"/>
      <c r="F107" s="3"/>
      <c r="G107" s="3"/>
      <c r="H107" s="2"/>
      <c r="I107" s="20">
        <v>1043861.42</v>
      </c>
      <c r="J107" s="60">
        <v>690784.934761766</v>
      </c>
      <c r="K107" s="144"/>
      <c r="L107" s="147"/>
      <c r="M107" s="147"/>
      <c r="N107" s="108"/>
      <c r="O107" s="108"/>
      <c r="P107" s="111"/>
    </row>
    <row r="108" spans="1:17" x14ac:dyDescent="0.25">
      <c r="A108" s="148" t="s">
        <v>63</v>
      </c>
      <c r="B108" s="116" t="s">
        <v>48</v>
      </c>
      <c r="C108" s="30" t="s">
        <v>19</v>
      </c>
      <c r="D108" s="25"/>
      <c r="E108" s="26"/>
      <c r="F108" s="26"/>
      <c r="G108" s="26"/>
      <c r="H108" s="25"/>
      <c r="I108" s="20">
        <f>I109+I110</f>
        <v>91433</v>
      </c>
      <c r="J108" s="20">
        <f>J109+J110</f>
        <v>68857.683999999994</v>
      </c>
      <c r="K108" s="142" t="s">
        <v>23</v>
      </c>
      <c r="L108" s="145" t="s">
        <v>265</v>
      </c>
      <c r="M108" s="145" t="s">
        <v>266</v>
      </c>
      <c r="N108" s="106" t="s">
        <v>267</v>
      </c>
      <c r="O108" s="106" t="s">
        <v>384</v>
      </c>
      <c r="P108" s="109" t="s">
        <v>364</v>
      </c>
    </row>
    <row r="109" spans="1:17" x14ac:dyDescent="0.25">
      <c r="A109" s="115"/>
      <c r="B109" s="116"/>
      <c r="C109" s="30" t="s">
        <v>49</v>
      </c>
      <c r="D109" s="2"/>
      <c r="E109" s="3"/>
      <c r="F109" s="3"/>
      <c r="G109" s="3"/>
      <c r="H109" s="2"/>
      <c r="I109" s="20"/>
      <c r="J109" s="20"/>
      <c r="K109" s="143"/>
      <c r="L109" s="146"/>
      <c r="M109" s="146"/>
      <c r="N109" s="107"/>
      <c r="O109" s="107"/>
      <c r="P109" s="110"/>
    </row>
    <row r="110" spans="1:17" x14ac:dyDescent="0.25">
      <c r="A110" s="115"/>
      <c r="B110" s="116"/>
      <c r="C110" s="30" t="s">
        <v>169</v>
      </c>
      <c r="D110" s="25"/>
      <c r="E110" s="26"/>
      <c r="F110" s="26"/>
      <c r="G110" s="26"/>
      <c r="H110" s="25"/>
      <c r="I110" s="20">
        <f>I111+I112</f>
        <v>91433</v>
      </c>
      <c r="J110" s="20">
        <f>J111+J112</f>
        <v>68857.683999999994</v>
      </c>
      <c r="K110" s="143"/>
      <c r="L110" s="146"/>
      <c r="M110" s="146"/>
      <c r="N110" s="107"/>
      <c r="O110" s="107"/>
      <c r="P110" s="110"/>
    </row>
    <row r="111" spans="1:17" x14ac:dyDescent="0.25">
      <c r="A111" s="115"/>
      <c r="B111" s="116"/>
      <c r="C111" s="5" t="s">
        <v>20</v>
      </c>
      <c r="D111" s="2">
        <v>914</v>
      </c>
      <c r="E111" s="3" t="s">
        <v>21</v>
      </c>
      <c r="F111" s="3" t="s">
        <v>198</v>
      </c>
      <c r="G111" s="3" t="s">
        <v>199</v>
      </c>
      <c r="H111" s="2">
        <v>600</v>
      </c>
      <c r="I111" s="20">
        <v>91433</v>
      </c>
      <c r="J111" s="20">
        <v>68857.683999999994</v>
      </c>
      <c r="K111" s="143"/>
      <c r="L111" s="146"/>
      <c r="M111" s="146"/>
      <c r="N111" s="107"/>
      <c r="O111" s="107"/>
      <c r="P111" s="110"/>
    </row>
    <row r="112" spans="1:17" x14ac:dyDescent="0.25">
      <c r="A112" s="115"/>
      <c r="B112" s="116"/>
      <c r="C112" s="5" t="s">
        <v>39</v>
      </c>
      <c r="D112" s="2"/>
      <c r="E112" s="3"/>
      <c r="F112" s="3"/>
      <c r="G112" s="3"/>
      <c r="H112" s="2"/>
      <c r="I112" s="20"/>
      <c r="J112" s="20"/>
      <c r="K112" s="144"/>
      <c r="L112" s="147"/>
      <c r="M112" s="147"/>
      <c r="N112" s="108"/>
      <c r="O112" s="108"/>
      <c r="P112" s="111"/>
    </row>
    <row r="113" spans="1:19" x14ac:dyDescent="0.25">
      <c r="A113" s="148" t="s">
        <v>64</v>
      </c>
      <c r="B113" s="116" t="s">
        <v>254</v>
      </c>
      <c r="C113" s="5" t="s">
        <v>19</v>
      </c>
      <c r="D113" s="2"/>
      <c r="E113" s="3"/>
      <c r="F113" s="3"/>
      <c r="G113" s="3"/>
      <c r="H113" s="2"/>
      <c r="I113" s="20">
        <f>I114+I115</f>
        <v>69571</v>
      </c>
      <c r="J113" s="20">
        <f>J114+J115</f>
        <v>52074.524400000002</v>
      </c>
      <c r="K113" s="142" t="s">
        <v>23</v>
      </c>
      <c r="L113" s="145" t="s">
        <v>177</v>
      </c>
      <c r="M113" s="145" t="s">
        <v>178</v>
      </c>
      <c r="N113" s="106">
        <v>68.67</v>
      </c>
      <c r="O113" s="106">
        <v>66.27</v>
      </c>
      <c r="P113" s="109" t="s">
        <v>365</v>
      </c>
    </row>
    <row r="114" spans="1:19" x14ac:dyDescent="0.25">
      <c r="A114" s="115"/>
      <c r="B114" s="116"/>
      <c r="C114" s="5" t="s">
        <v>49</v>
      </c>
      <c r="D114" s="2"/>
      <c r="E114" s="3"/>
      <c r="F114" s="3"/>
      <c r="G114" s="3"/>
      <c r="H114" s="2"/>
      <c r="I114" s="20"/>
      <c r="J114" s="20"/>
      <c r="K114" s="143"/>
      <c r="L114" s="146"/>
      <c r="M114" s="146"/>
      <c r="N114" s="107"/>
      <c r="O114" s="107"/>
      <c r="P114" s="110"/>
    </row>
    <row r="115" spans="1:19" x14ac:dyDescent="0.25">
      <c r="A115" s="115"/>
      <c r="B115" s="116"/>
      <c r="C115" s="5" t="s">
        <v>169</v>
      </c>
      <c r="D115" s="2"/>
      <c r="E115" s="3"/>
      <c r="F115" s="3"/>
      <c r="G115" s="3"/>
      <c r="H115" s="2"/>
      <c r="I115" s="20">
        <f>I116+I117</f>
        <v>69571</v>
      </c>
      <c r="J115" s="20">
        <f>J116+J117</f>
        <v>52074.524400000002</v>
      </c>
      <c r="K115" s="143"/>
      <c r="L115" s="146"/>
      <c r="M115" s="146"/>
      <c r="N115" s="107"/>
      <c r="O115" s="107"/>
      <c r="P115" s="110"/>
    </row>
    <row r="116" spans="1:19" x14ac:dyDescent="0.25">
      <c r="A116" s="115"/>
      <c r="B116" s="116"/>
      <c r="C116" s="5" t="s">
        <v>20</v>
      </c>
      <c r="D116" s="2">
        <v>914</v>
      </c>
      <c r="E116" s="3" t="s">
        <v>21</v>
      </c>
      <c r="F116" s="3" t="s">
        <v>200</v>
      </c>
      <c r="G116" s="3" t="s">
        <v>201</v>
      </c>
      <c r="H116" s="2">
        <v>600</v>
      </c>
      <c r="I116" s="20">
        <v>69571</v>
      </c>
      <c r="J116" s="20">
        <v>52074.524400000002</v>
      </c>
      <c r="K116" s="143"/>
      <c r="L116" s="146"/>
      <c r="M116" s="146"/>
      <c r="N116" s="107"/>
      <c r="O116" s="107"/>
      <c r="P116" s="110"/>
    </row>
    <row r="117" spans="1:19" x14ac:dyDescent="0.25">
      <c r="A117" s="115"/>
      <c r="B117" s="116"/>
      <c r="C117" s="5" t="s">
        <v>39</v>
      </c>
      <c r="D117" s="2"/>
      <c r="E117" s="3"/>
      <c r="F117" s="3"/>
      <c r="G117" s="3"/>
      <c r="H117" s="2"/>
      <c r="I117" s="20"/>
      <c r="J117" s="20"/>
      <c r="K117" s="144"/>
      <c r="L117" s="147"/>
      <c r="M117" s="147"/>
      <c r="N117" s="108"/>
      <c r="O117" s="108"/>
      <c r="P117" s="111"/>
    </row>
    <row r="118" spans="1:19" x14ac:dyDescent="0.25">
      <c r="A118" s="115" t="s">
        <v>65</v>
      </c>
      <c r="B118" s="116" t="s">
        <v>252</v>
      </c>
      <c r="C118" s="5" t="s">
        <v>19</v>
      </c>
      <c r="D118" s="2"/>
      <c r="E118" s="3"/>
      <c r="F118" s="3"/>
      <c r="G118" s="3"/>
      <c r="H118" s="2"/>
      <c r="I118" s="20">
        <f>I119+I120</f>
        <v>472329.05</v>
      </c>
      <c r="J118" s="20">
        <f>J119+J120</f>
        <v>324516.60226000001</v>
      </c>
      <c r="K118" s="142" t="s">
        <v>23</v>
      </c>
      <c r="L118" s="145" t="s">
        <v>177</v>
      </c>
      <c r="M118" s="145" t="s">
        <v>178</v>
      </c>
      <c r="N118" s="106">
        <v>68.67</v>
      </c>
      <c r="O118" s="106">
        <v>66.27</v>
      </c>
      <c r="P118" s="109" t="s">
        <v>378</v>
      </c>
    </row>
    <row r="119" spans="1:19" x14ac:dyDescent="0.25">
      <c r="A119" s="115"/>
      <c r="B119" s="116"/>
      <c r="C119" s="5" t="s">
        <v>49</v>
      </c>
      <c r="D119" s="2"/>
      <c r="E119" s="3"/>
      <c r="F119" s="3"/>
      <c r="G119" s="3"/>
      <c r="H119" s="2"/>
      <c r="I119" s="20"/>
      <c r="J119" s="20"/>
      <c r="K119" s="143"/>
      <c r="L119" s="146"/>
      <c r="M119" s="146"/>
      <c r="N119" s="107"/>
      <c r="O119" s="107"/>
      <c r="P119" s="110"/>
    </row>
    <row r="120" spans="1:19" x14ac:dyDescent="0.25">
      <c r="A120" s="115"/>
      <c r="B120" s="116"/>
      <c r="C120" s="5" t="s">
        <v>169</v>
      </c>
      <c r="D120" s="2"/>
      <c r="E120" s="3"/>
      <c r="F120" s="3"/>
      <c r="G120" s="3"/>
      <c r="H120" s="2"/>
      <c r="I120" s="20">
        <f>I121+I122</f>
        <v>472329.05</v>
      </c>
      <c r="J120" s="20">
        <f>J121+J122</f>
        <v>324516.60226000001</v>
      </c>
      <c r="K120" s="143"/>
      <c r="L120" s="146"/>
      <c r="M120" s="146"/>
      <c r="N120" s="107"/>
      <c r="O120" s="107"/>
      <c r="P120" s="110"/>
      <c r="Q120" s="86" t="s">
        <v>253</v>
      </c>
      <c r="R120" s="87"/>
      <c r="S120" s="87"/>
    </row>
    <row r="121" spans="1:19" x14ac:dyDescent="0.25">
      <c r="A121" s="115"/>
      <c r="B121" s="116"/>
      <c r="C121" s="5" t="s">
        <v>20</v>
      </c>
      <c r="D121" s="2">
        <v>914</v>
      </c>
      <c r="E121" s="3" t="s">
        <v>21</v>
      </c>
      <c r="F121" s="3" t="s">
        <v>21</v>
      </c>
      <c r="G121" s="3" t="s">
        <v>202</v>
      </c>
      <c r="H121" s="2">
        <v>600</v>
      </c>
      <c r="I121" s="20">
        <v>472329.05</v>
      </c>
      <c r="J121" s="60">
        <v>324516.60226000001</v>
      </c>
      <c r="K121" s="143"/>
      <c r="L121" s="146"/>
      <c r="M121" s="146"/>
      <c r="N121" s="107"/>
      <c r="O121" s="107"/>
      <c r="P121" s="110"/>
      <c r="Q121" s="41"/>
    </row>
    <row r="122" spans="1:19" x14ac:dyDescent="0.25">
      <c r="A122" s="115"/>
      <c r="B122" s="116"/>
      <c r="C122" s="5" t="s">
        <v>39</v>
      </c>
      <c r="D122" s="2"/>
      <c r="E122" s="3"/>
      <c r="F122" s="3"/>
      <c r="G122" s="3"/>
      <c r="H122" s="2"/>
      <c r="I122" s="20"/>
      <c r="J122" s="20"/>
      <c r="K122" s="144"/>
      <c r="L122" s="147"/>
      <c r="M122" s="147"/>
      <c r="N122" s="108"/>
      <c r="O122" s="108"/>
      <c r="P122" s="111"/>
    </row>
    <row r="123" spans="1:19" x14ac:dyDescent="0.25">
      <c r="A123" s="115" t="s">
        <v>66</v>
      </c>
      <c r="B123" s="116" t="s">
        <v>288</v>
      </c>
      <c r="C123" s="5" t="s">
        <v>19</v>
      </c>
      <c r="D123" s="2"/>
      <c r="E123" s="3"/>
      <c r="F123" s="12"/>
      <c r="G123" s="3"/>
      <c r="H123" s="2"/>
      <c r="I123" s="20">
        <f>I124+I125</f>
        <v>32848</v>
      </c>
      <c r="J123" s="20">
        <f>J124+J125</f>
        <v>34602.563000000002</v>
      </c>
      <c r="K123" s="142" t="s">
        <v>23</v>
      </c>
      <c r="L123" s="145" t="s">
        <v>177</v>
      </c>
      <c r="M123" s="145" t="s">
        <v>178</v>
      </c>
      <c r="N123" s="106">
        <v>68.67</v>
      </c>
      <c r="O123" s="106">
        <v>66.27</v>
      </c>
      <c r="P123" s="109" t="s">
        <v>366</v>
      </c>
    </row>
    <row r="124" spans="1:19" x14ac:dyDescent="0.25">
      <c r="A124" s="115"/>
      <c r="B124" s="116"/>
      <c r="C124" s="5" t="s">
        <v>49</v>
      </c>
      <c r="D124" s="2"/>
      <c r="E124" s="3"/>
      <c r="F124" s="3"/>
      <c r="G124" s="3"/>
      <c r="H124" s="2"/>
      <c r="I124" s="20"/>
      <c r="J124" s="20"/>
      <c r="K124" s="143"/>
      <c r="L124" s="146"/>
      <c r="M124" s="146"/>
      <c r="N124" s="107"/>
      <c r="O124" s="107"/>
      <c r="P124" s="110"/>
    </row>
    <row r="125" spans="1:19" x14ac:dyDescent="0.25">
      <c r="A125" s="115"/>
      <c r="B125" s="116"/>
      <c r="C125" s="5" t="s">
        <v>169</v>
      </c>
      <c r="D125" s="2"/>
      <c r="E125" s="3"/>
      <c r="F125" s="3"/>
      <c r="G125" s="3"/>
      <c r="H125" s="2"/>
      <c r="I125" s="20">
        <f>I126+I127</f>
        <v>32848</v>
      </c>
      <c r="J125" s="20">
        <f>J126+J127</f>
        <v>34602.563000000002</v>
      </c>
      <c r="K125" s="143"/>
      <c r="L125" s="146"/>
      <c r="M125" s="146"/>
      <c r="N125" s="107"/>
      <c r="O125" s="107"/>
      <c r="P125" s="110"/>
    </row>
    <row r="126" spans="1:19" x14ac:dyDescent="0.25">
      <c r="A126" s="115"/>
      <c r="B126" s="116"/>
      <c r="C126" s="5" t="s">
        <v>20</v>
      </c>
      <c r="D126" s="2">
        <v>914</v>
      </c>
      <c r="E126" s="3" t="s">
        <v>21</v>
      </c>
      <c r="F126" s="3" t="s">
        <v>21</v>
      </c>
      <c r="G126" s="3" t="s">
        <v>204</v>
      </c>
      <c r="H126" s="2">
        <v>600</v>
      </c>
      <c r="I126" s="20">
        <v>32848</v>
      </c>
      <c r="J126" s="20">
        <v>34602.563000000002</v>
      </c>
      <c r="K126" s="143"/>
      <c r="L126" s="146"/>
      <c r="M126" s="146"/>
      <c r="N126" s="107"/>
      <c r="O126" s="107"/>
      <c r="P126" s="110"/>
    </row>
    <row r="127" spans="1:19" x14ac:dyDescent="0.25">
      <c r="A127" s="115"/>
      <c r="B127" s="116"/>
      <c r="C127" s="5" t="s">
        <v>39</v>
      </c>
      <c r="D127" s="2"/>
      <c r="E127" s="3"/>
      <c r="F127" s="3"/>
      <c r="G127" s="3"/>
      <c r="H127" s="2"/>
      <c r="I127" s="20"/>
      <c r="J127" s="20"/>
      <c r="K127" s="144"/>
      <c r="L127" s="147"/>
      <c r="M127" s="147"/>
      <c r="N127" s="108"/>
      <c r="O127" s="108"/>
      <c r="P127" s="111"/>
    </row>
    <row r="128" spans="1:19" x14ac:dyDescent="0.25">
      <c r="A128" s="115" t="s">
        <v>67</v>
      </c>
      <c r="B128" s="116" t="s">
        <v>246</v>
      </c>
      <c r="C128" s="5" t="s">
        <v>19</v>
      </c>
      <c r="D128" s="2"/>
      <c r="E128" s="3"/>
      <c r="F128" s="3"/>
      <c r="G128" s="3"/>
      <c r="H128" s="2"/>
      <c r="I128" s="20">
        <f>I129+I130</f>
        <v>4742999.95</v>
      </c>
      <c r="J128" s="20">
        <f>J129+J130</f>
        <v>3327096.0235900101</v>
      </c>
      <c r="K128" s="142" t="s">
        <v>23</v>
      </c>
      <c r="L128" s="145" t="s">
        <v>186</v>
      </c>
      <c r="M128" s="145" t="s">
        <v>187</v>
      </c>
      <c r="N128" s="106">
        <v>9.1999999999999993</v>
      </c>
      <c r="O128" s="106">
        <v>7.9</v>
      </c>
      <c r="P128" s="109" t="s">
        <v>379</v>
      </c>
    </row>
    <row r="129" spans="1:19" x14ac:dyDescent="0.25">
      <c r="A129" s="115"/>
      <c r="B129" s="116"/>
      <c r="C129" s="5" t="s">
        <v>49</v>
      </c>
      <c r="D129" s="2"/>
      <c r="E129" s="3"/>
      <c r="F129" s="3"/>
      <c r="G129" s="3"/>
      <c r="H129" s="2"/>
      <c r="I129" s="20"/>
      <c r="J129" s="20"/>
      <c r="K129" s="143"/>
      <c r="L129" s="146"/>
      <c r="M129" s="146"/>
      <c r="N129" s="107"/>
      <c r="O129" s="107"/>
      <c r="P129" s="110"/>
    </row>
    <row r="130" spans="1:19" x14ac:dyDescent="0.25">
      <c r="A130" s="115"/>
      <c r="B130" s="116"/>
      <c r="C130" s="5" t="s">
        <v>169</v>
      </c>
      <c r="D130" s="2"/>
      <c r="E130" s="3"/>
      <c r="F130" s="3"/>
      <c r="G130" s="3"/>
      <c r="H130" s="2"/>
      <c r="I130" s="20">
        <f>I131+I132</f>
        <v>4742999.95</v>
      </c>
      <c r="J130" s="20">
        <f>J131+J132</f>
        <v>3327096.0235900101</v>
      </c>
      <c r="K130" s="143"/>
      <c r="L130" s="146"/>
      <c r="M130" s="146"/>
      <c r="N130" s="107"/>
      <c r="O130" s="107"/>
      <c r="P130" s="110"/>
      <c r="Q130" s="86" t="s">
        <v>251</v>
      </c>
      <c r="R130" s="87"/>
      <c r="S130" s="87"/>
    </row>
    <row r="131" spans="1:19" x14ac:dyDescent="0.25">
      <c r="A131" s="115"/>
      <c r="B131" s="116"/>
      <c r="C131" s="5" t="s">
        <v>20</v>
      </c>
      <c r="D131" s="2">
        <v>914</v>
      </c>
      <c r="E131" s="3" t="s">
        <v>21</v>
      </c>
      <c r="F131" s="3" t="s">
        <v>22</v>
      </c>
      <c r="G131" s="3" t="s">
        <v>205</v>
      </c>
      <c r="H131" s="2">
        <v>600</v>
      </c>
      <c r="I131" s="20">
        <v>938068</v>
      </c>
      <c r="J131" s="20">
        <v>709872.47464000003</v>
      </c>
      <c r="K131" s="143"/>
      <c r="L131" s="146"/>
      <c r="M131" s="146"/>
      <c r="N131" s="107"/>
      <c r="O131" s="107"/>
      <c r="P131" s="110"/>
    </row>
    <row r="132" spans="1:19" x14ac:dyDescent="0.25">
      <c r="A132" s="115"/>
      <c r="B132" s="116"/>
      <c r="C132" s="5" t="s">
        <v>39</v>
      </c>
      <c r="D132" s="2"/>
      <c r="E132" s="3"/>
      <c r="F132" s="3"/>
      <c r="G132" s="3"/>
      <c r="H132" s="2"/>
      <c r="I132" s="20">
        <v>3804931.95</v>
      </c>
      <c r="J132" s="60">
        <v>2617223.54895001</v>
      </c>
      <c r="K132" s="144"/>
      <c r="L132" s="147"/>
      <c r="M132" s="147"/>
      <c r="N132" s="108"/>
      <c r="O132" s="108"/>
      <c r="P132" s="111"/>
    </row>
    <row r="133" spans="1:19" x14ac:dyDescent="0.25">
      <c r="A133" s="115" t="s">
        <v>68</v>
      </c>
      <c r="B133" s="116" t="s">
        <v>247</v>
      </c>
      <c r="C133" s="5" t="s">
        <v>19</v>
      </c>
      <c r="D133" s="2"/>
      <c r="E133" s="3"/>
      <c r="F133" s="3"/>
      <c r="G133" s="3"/>
      <c r="H133" s="2"/>
      <c r="I133" s="20">
        <f>I134+I135</f>
        <v>278922.90000000002</v>
      </c>
      <c r="J133" s="20">
        <f>J134+J135</f>
        <v>207202.8444</v>
      </c>
      <c r="K133" s="142" t="s">
        <v>23</v>
      </c>
      <c r="L133" s="145" t="s">
        <v>177</v>
      </c>
      <c r="M133" s="145" t="s">
        <v>178</v>
      </c>
      <c r="N133" s="106">
        <v>68.67</v>
      </c>
      <c r="O133" s="106">
        <v>66.27</v>
      </c>
      <c r="P133" s="109" t="s">
        <v>380</v>
      </c>
    </row>
    <row r="134" spans="1:19" x14ac:dyDescent="0.25">
      <c r="A134" s="115"/>
      <c r="B134" s="116"/>
      <c r="C134" s="5" t="s">
        <v>49</v>
      </c>
      <c r="D134" s="2"/>
      <c r="E134" s="3"/>
      <c r="F134" s="3"/>
      <c r="G134" s="3"/>
      <c r="H134" s="2"/>
      <c r="I134" s="20"/>
      <c r="J134" s="20"/>
      <c r="K134" s="143"/>
      <c r="L134" s="146"/>
      <c r="M134" s="146"/>
      <c r="N134" s="107"/>
      <c r="O134" s="107"/>
      <c r="P134" s="110"/>
    </row>
    <row r="135" spans="1:19" x14ac:dyDescent="0.25">
      <c r="A135" s="115"/>
      <c r="B135" s="116"/>
      <c r="C135" s="5" t="s">
        <v>169</v>
      </c>
      <c r="D135" s="2"/>
      <c r="E135" s="3"/>
      <c r="F135" s="3"/>
      <c r="G135" s="3"/>
      <c r="H135" s="2"/>
      <c r="I135" s="20">
        <f>I136+I137</f>
        <v>278922.90000000002</v>
      </c>
      <c r="J135" s="20">
        <f>J136+J137</f>
        <v>207202.8444</v>
      </c>
      <c r="K135" s="143"/>
      <c r="L135" s="146"/>
      <c r="M135" s="146"/>
      <c r="N135" s="107"/>
      <c r="O135" s="107"/>
      <c r="P135" s="110"/>
      <c r="Q135" s="86" t="s">
        <v>250</v>
      </c>
      <c r="R135" s="87"/>
      <c r="S135" s="87"/>
    </row>
    <row r="136" spans="1:19" x14ac:dyDescent="0.25">
      <c r="A136" s="115"/>
      <c r="B136" s="116"/>
      <c r="C136" s="5" t="s">
        <v>20</v>
      </c>
      <c r="D136" s="2">
        <v>914</v>
      </c>
      <c r="E136" s="3" t="s">
        <v>21</v>
      </c>
      <c r="F136" s="3" t="s">
        <v>206</v>
      </c>
      <c r="G136" s="3" t="s">
        <v>207</v>
      </c>
      <c r="H136" s="2">
        <v>600</v>
      </c>
      <c r="I136" s="20">
        <v>278922.90000000002</v>
      </c>
      <c r="J136" s="60">
        <v>207202.8444</v>
      </c>
      <c r="K136" s="143"/>
      <c r="L136" s="146"/>
      <c r="M136" s="146"/>
      <c r="N136" s="107"/>
      <c r="O136" s="107"/>
      <c r="P136" s="110"/>
    </row>
    <row r="137" spans="1:19" x14ac:dyDescent="0.25">
      <c r="A137" s="115"/>
      <c r="B137" s="116"/>
      <c r="C137" s="5" t="s">
        <v>39</v>
      </c>
      <c r="D137" s="2"/>
      <c r="E137" s="3"/>
      <c r="F137" s="3"/>
      <c r="G137" s="3"/>
      <c r="H137" s="2"/>
      <c r="I137" s="20"/>
      <c r="J137" s="20"/>
      <c r="K137" s="144"/>
      <c r="L137" s="147"/>
      <c r="M137" s="147"/>
      <c r="N137" s="108"/>
      <c r="O137" s="108"/>
      <c r="P137" s="111"/>
    </row>
    <row r="138" spans="1:19" x14ac:dyDescent="0.25">
      <c r="A138" s="115" t="s">
        <v>69</v>
      </c>
      <c r="B138" s="116" t="s">
        <v>87</v>
      </c>
      <c r="C138" s="5" t="s">
        <v>19</v>
      </c>
      <c r="D138" s="2"/>
      <c r="E138" s="3"/>
      <c r="F138" s="3"/>
      <c r="G138" s="3"/>
      <c r="H138" s="2"/>
      <c r="I138" s="20">
        <f>I139+I140</f>
        <v>44685</v>
      </c>
      <c r="J138" s="20">
        <f>J139+J140</f>
        <v>26821.13</v>
      </c>
      <c r="K138" s="142" t="s">
        <v>23</v>
      </c>
      <c r="L138" s="145" t="s">
        <v>177</v>
      </c>
      <c r="M138" s="145" t="s">
        <v>178</v>
      </c>
      <c r="N138" s="106">
        <v>68.67</v>
      </c>
      <c r="O138" s="106">
        <v>66.27</v>
      </c>
      <c r="P138" s="109" t="s">
        <v>381</v>
      </c>
    </row>
    <row r="139" spans="1:19" x14ac:dyDescent="0.25">
      <c r="A139" s="115"/>
      <c r="B139" s="116"/>
      <c r="C139" s="5" t="s">
        <v>49</v>
      </c>
      <c r="D139" s="2"/>
      <c r="E139" s="3"/>
      <c r="F139" s="3"/>
      <c r="G139" s="3"/>
      <c r="H139" s="2"/>
      <c r="I139" s="20"/>
      <c r="J139" s="20"/>
      <c r="K139" s="143"/>
      <c r="L139" s="146"/>
      <c r="M139" s="146"/>
      <c r="N139" s="107"/>
      <c r="O139" s="107"/>
      <c r="P139" s="110"/>
    </row>
    <row r="140" spans="1:19" x14ac:dyDescent="0.25">
      <c r="A140" s="115"/>
      <c r="B140" s="116"/>
      <c r="C140" s="5" t="s">
        <v>169</v>
      </c>
      <c r="D140" s="2"/>
      <c r="E140" s="3"/>
      <c r="F140" s="3"/>
      <c r="G140" s="3"/>
      <c r="H140" s="2"/>
      <c r="I140" s="20">
        <f>I141+I142</f>
        <v>44685</v>
      </c>
      <c r="J140" s="20">
        <f>J141+J142</f>
        <v>26821.13</v>
      </c>
      <c r="K140" s="143"/>
      <c r="L140" s="146"/>
      <c r="M140" s="146"/>
      <c r="N140" s="107"/>
      <c r="O140" s="107"/>
      <c r="P140" s="110"/>
      <c r="Q140" s="86" t="s">
        <v>249</v>
      </c>
      <c r="R140" s="87"/>
      <c r="S140" s="87"/>
    </row>
    <row r="141" spans="1:19" x14ac:dyDescent="0.25">
      <c r="A141" s="115"/>
      <c r="B141" s="116"/>
      <c r="C141" s="5" t="s">
        <v>20</v>
      </c>
      <c r="D141" s="2">
        <v>914</v>
      </c>
      <c r="E141" s="3" t="s">
        <v>21</v>
      </c>
      <c r="F141" s="3" t="s">
        <v>22</v>
      </c>
      <c r="G141" s="3" t="s">
        <v>211</v>
      </c>
      <c r="H141" s="2">
        <v>600</v>
      </c>
      <c r="I141" s="20">
        <v>44685</v>
      </c>
      <c r="J141" s="60">
        <v>26821.13</v>
      </c>
      <c r="K141" s="143"/>
      <c r="L141" s="146"/>
      <c r="M141" s="146"/>
      <c r="N141" s="107"/>
      <c r="O141" s="107"/>
      <c r="P141" s="110"/>
    </row>
    <row r="142" spans="1:19" x14ac:dyDescent="0.25">
      <c r="A142" s="115"/>
      <c r="B142" s="116"/>
      <c r="C142" s="5" t="s">
        <v>39</v>
      </c>
      <c r="D142" s="2"/>
      <c r="E142" s="3"/>
      <c r="F142" s="3"/>
      <c r="G142" s="3"/>
      <c r="H142" s="2"/>
      <c r="I142" s="20"/>
      <c r="J142" s="20"/>
      <c r="K142" s="144"/>
      <c r="L142" s="147"/>
      <c r="M142" s="147"/>
      <c r="N142" s="108"/>
      <c r="O142" s="108"/>
      <c r="P142" s="111"/>
    </row>
    <row r="143" spans="1:19" x14ac:dyDescent="0.25">
      <c r="A143" s="115" t="s">
        <v>203</v>
      </c>
      <c r="B143" s="116" t="s">
        <v>248</v>
      </c>
      <c r="C143" s="5" t="s">
        <v>19</v>
      </c>
      <c r="D143" s="2"/>
      <c r="E143" s="3"/>
      <c r="F143" s="3"/>
      <c r="G143" s="3"/>
      <c r="H143" s="2"/>
      <c r="I143" s="20">
        <f>I144+I145</f>
        <v>6390</v>
      </c>
      <c r="J143" s="20">
        <f>J144+J145</f>
        <v>0</v>
      </c>
      <c r="K143" s="142" t="s">
        <v>23</v>
      </c>
      <c r="L143" s="145" t="s">
        <v>177</v>
      </c>
      <c r="M143" s="145" t="s">
        <v>178</v>
      </c>
      <c r="N143" s="106">
        <v>68.67</v>
      </c>
      <c r="O143" s="106">
        <v>66.27</v>
      </c>
      <c r="P143" s="109" t="s">
        <v>404</v>
      </c>
    </row>
    <row r="144" spans="1:19" x14ac:dyDescent="0.25">
      <c r="A144" s="115"/>
      <c r="B144" s="116"/>
      <c r="C144" s="5" t="s">
        <v>49</v>
      </c>
      <c r="D144" s="2"/>
      <c r="E144" s="3"/>
      <c r="F144" s="3"/>
      <c r="G144" s="3"/>
      <c r="H144" s="2"/>
      <c r="I144" s="20"/>
      <c r="J144" s="20"/>
      <c r="K144" s="143"/>
      <c r="L144" s="146"/>
      <c r="M144" s="146"/>
      <c r="N144" s="107"/>
      <c r="O144" s="107"/>
      <c r="P144" s="110"/>
      <c r="Q144" s="84" t="s">
        <v>369</v>
      </c>
      <c r="R144" s="85"/>
      <c r="S144" s="85"/>
    </row>
    <row r="145" spans="1:19" x14ac:dyDescent="0.25">
      <c r="A145" s="115"/>
      <c r="B145" s="116"/>
      <c r="C145" s="5" t="s">
        <v>169</v>
      </c>
      <c r="D145" s="2"/>
      <c r="E145" s="3"/>
      <c r="F145" s="3"/>
      <c r="G145" s="3"/>
      <c r="H145" s="2"/>
      <c r="I145" s="20">
        <f>I146+I147</f>
        <v>6390</v>
      </c>
      <c r="J145" s="20">
        <f>J146+J147</f>
        <v>0</v>
      </c>
      <c r="K145" s="143"/>
      <c r="L145" s="146"/>
      <c r="M145" s="146"/>
      <c r="N145" s="107"/>
      <c r="O145" s="107"/>
      <c r="P145" s="110"/>
      <c r="Q145" s="84"/>
      <c r="R145" s="85"/>
      <c r="S145" s="85"/>
    </row>
    <row r="146" spans="1:19" x14ac:dyDescent="0.25">
      <c r="A146" s="115"/>
      <c r="B146" s="116"/>
      <c r="C146" s="5" t="s">
        <v>20</v>
      </c>
      <c r="D146" s="2">
        <v>914</v>
      </c>
      <c r="E146" s="3" t="s">
        <v>21</v>
      </c>
      <c r="F146" s="3" t="s">
        <v>21</v>
      </c>
      <c r="G146" s="3" t="s">
        <v>202</v>
      </c>
      <c r="H146" s="2">
        <v>800</v>
      </c>
      <c r="I146" s="20">
        <v>6390</v>
      </c>
      <c r="J146" s="20"/>
      <c r="K146" s="143"/>
      <c r="L146" s="146"/>
      <c r="M146" s="146"/>
      <c r="N146" s="107"/>
      <c r="O146" s="107"/>
      <c r="P146" s="110"/>
    </row>
    <row r="147" spans="1:19" x14ac:dyDescent="0.25">
      <c r="A147" s="115"/>
      <c r="B147" s="116"/>
      <c r="C147" s="5" t="s">
        <v>39</v>
      </c>
      <c r="D147" s="2"/>
      <c r="E147" s="3"/>
      <c r="F147" s="3"/>
      <c r="G147" s="3"/>
      <c r="H147" s="2"/>
      <c r="I147" s="20"/>
      <c r="J147" s="20"/>
      <c r="K147" s="144"/>
      <c r="L147" s="147"/>
      <c r="M147" s="147"/>
      <c r="N147" s="108"/>
      <c r="O147" s="108"/>
      <c r="P147" s="111"/>
    </row>
    <row r="148" spans="1:19" x14ac:dyDescent="0.25">
      <c r="A148" s="115" t="s">
        <v>70</v>
      </c>
      <c r="B148" s="116" t="s">
        <v>273</v>
      </c>
      <c r="C148" s="5" t="s">
        <v>19</v>
      </c>
      <c r="D148" s="2"/>
      <c r="E148" s="3"/>
      <c r="F148" s="3"/>
      <c r="G148" s="3"/>
      <c r="H148" s="2"/>
      <c r="I148" s="20">
        <f>I149+I150</f>
        <v>16756</v>
      </c>
      <c r="J148" s="60">
        <f>J149+J150</f>
        <v>15717.935890000001</v>
      </c>
      <c r="K148" s="149" t="s">
        <v>23</v>
      </c>
      <c r="L148" s="152" t="s">
        <v>181</v>
      </c>
      <c r="M148" s="152" t="s">
        <v>268</v>
      </c>
      <c r="N148" s="112">
        <v>6.2</v>
      </c>
      <c r="O148" s="112">
        <v>7.5</v>
      </c>
      <c r="P148" s="109" t="s">
        <v>367</v>
      </c>
    </row>
    <row r="149" spans="1:19" x14ac:dyDescent="0.25">
      <c r="A149" s="115"/>
      <c r="B149" s="116"/>
      <c r="C149" s="5" t="s">
        <v>49</v>
      </c>
      <c r="D149" s="2"/>
      <c r="E149" s="3"/>
      <c r="F149" s="3"/>
      <c r="G149" s="3"/>
      <c r="H149" s="2"/>
      <c r="I149" s="20"/>
      <c r="J149" s="60"/>
      <c r="K149" s="150"/>
      <c r="L149" s="153"/>
      <c r="M149" s="153"/>
      <c r="N149" s="113"/>
      <c r="O149" s="113"/>
      <c r="P149" s="110"/>
    </row>
    <row r="150" spans="1:19" x14ac:dyDescent="0.25">
      <c r="A150" s="115"/>
      <c r="B150" s="116"/>
      <c r="C150" s="5" t="s">
        <v>169</v>
      </c>
      <c r="D150" s="2"/>
      <c r="E150" s="3"/>
      <c r="F150" s="3"/>
      <c r="G150" s="3"/>
      <c r="H150" s="2"/>
      <c r="I150" s="20">
        <f>I151+I152</f>
        <v>16756</v>
      </c>
      <c r="J150" s="60">
        <f>J151+J152</f>
        <v>15717.935890000001</v>
      </c>
      <c r="K150" s="150"/>
      <c r="L150" s="153"/>
      <c r="M150" s="153"/>
      <c r="N150" s="113"/>
      <c r="O150" s="113"/>
      <c r="P150" s="110"/>
      <c r="R150" s="32"/>
    </row>
    <row r="151" spans="1:19" x14ac:dyDescent="0.25">
      <c r="A151" s="115"/>
      <c r="B151" s="116"/>
      <c r="C151" s="5" t="s">
        <v>20</v>
      </c>
      <c r="D151" s="2">
        <v>914</v>
      </c>
      <c r="E151" s="3" t="s">
        <v>21</v>
      </c>
      <c r="F151" s="3" t="s">
        <v>21</v>
      </c>
      <c r="G151" s="3" t="s">
        <v>212</v>
      </c>
      <c r="H151" s="2">
        <v>200</v>
      </c>
      <c r="I151" s="20">
        <v>16756</v>
      </c>
      <c r="J151" s="60">
        <v>15717.935890000001</v>
      </c>
      <c r="K151" s="150"/>
      <c r="L151" s="153"/>
      <c r="M151" s="153"/>
      <c r="N151" s="113"/>
      <c r="O151" s="113"/>
      <c r="P151" s="110"/>
    </row>
    <row r="152" spans="1:19" x14ac:dyDescent="0.25">
      <c r="A152" s="115"/>
      <c r="B152" s="116"/>
      <c r="C152" s="5" t="s">
        <v>39</v>
      </c>
      <c r="D152" s="2"/>
      <c r="E152" s="3"/>
      <c r="F152" s="3"/>
      <c r="G152" s="3"/>
      <c r="H152" s="2"/>
      <c r="I152" s="20"/>
      <c r="J152" s="60"/>
      <c r="K152" s="151"/>
      <c r="L152" s="154"/>
      <c r="M152" s="154"/>
      <c r="N152" s="114"/>
      <c r="O152" s="114"/>
      <c r="P152" s="111"/>
    </row>
    <row r="153" spans="1:19" x14ac:dyDescent="0.25">
      <c r="A153" s="115" t="s">
        <v>71</v>
      </c>
      <c r="B153" s="116" t="s">
        <v>269</v>
      </c>
      <c r="C153" s="5" t="s">
        <v>19</v>
      </c>
      <c r="D153" s="2"/>
      <c r="E153" s="3"/>
      <c r="F153" s="3"/>
      <c r="G153" s="3"/>
      <c r="H153" s="2"/>
      <c r="I153" s="20">
        <f>I154+I155</f>
        <v>27366</v>
      </c>
      <c r="J153" s="20">
        <f>J154+J155</f>
        <v>0</v>
      </c>
      <c r="K153" s="142" t="s">
        <v>23</v>
      </c>
      <c r="L153" s="145" t="s">
        <v>177</v>
      </c>
      <c r="M153" s="145" t="s">
        <v>178</v>
      </c>
      <c r="N153" s="106">
        <v>68.67</v>
      </c>
      <c r="O153" s="106">
        <v>66.27</v>
      </c>
      <c r="P153" s="112"/>
    </row>
    <row r="154" spans="1:19" x14ac:dyDescent="0.25">
      <c r="A154" s="115"/>
      <c r="B154" s="116"/>
      <c r="C154" s="5" t="s">
        <v>49</v>
      </c>
      <c r="D154" s="2"/>
      <c r="E154" s="3"/>
      <c r="F154" s="3"/>
      <c r="G154" s="3"/>
      <c r="H154" s="2"/>
      <c r="I154" s="20"/>
      <c r="J154" s="20"/>
      <c r="K154" s="143"/>
      <c r="L154" s="146"/>
      <c r="M154" s="146"/>
      <c r="N154" s="107"/>
      <c r="O154" s="107"/>
      <c r="P154" s="113"/>
    </row>
    <row r="155" spans="1:19" x14ac:dyDescent="0.25">
      <c r="A155" s="115"/>
      <c r="B155" s="116"/>
      <c r="C155" s="5" t="s">
        <v>169</v>
      </c>
      <c r="D155" s="2"/>
      <c r="E155" s="3"/>
      <c r="F155" s="3"/>
      <c r="G155" s="3"/>
      <c r="H155" s="2"/>
      <c r="I155" s="20">
        <f>I156+I157</f>
        <v>27366</v>
      </c>
      <c r="J155" s="20">
        <f>J156+J157</f>
        <v>0</v>
      </c>
      <c r="K155" s="143"/>
      <c r="L155" s="146"/>
      <c r="M155" s="146"/>
      <c r="N155" s="107"/>
      <c r="O155" s="107"/>
      <c r="P155" s="113"/>
    </row>
    <row r="156" spans="1:19" x14ac:dyDescent="0.25">
      <c r="A156" s="115"/>
      <c r="B156" s="116"/>
      <c r="C156" s="5" t="s">
        <v>20</v>
      </c>
      <c r="D156" s="2">
        <v>914</v>
      </c>
      <c r="E156" s="3" t="s">
        <v>21</v>
      </c>
      <c r="F156" s="3" t="s">
        <v>21</v>
      </c>
      <c r="G156" s="3" t="s">
        <v>213</v>
      </c>
      <c r="H156" s="2">
        <v>200</v>
      </c>
      <c r="I156" s="20">
        <v>27366</v>
      </c>
      <c r="J156" s="20"/>
      <c r="K156" s="143"/>
      <c r="L156" s="146"/>
      <c r="M156" s="146"/>
      <c r="N156" s="107"/>
      <c r="O156" s="107"/>
      <c r="P156" s="113"/>
    </row>
    <row r="157" spans="1:19" x14ac:dyDescent="0.25">
      <c r="A157" s="115"/>
      <c r="B157" s="116"/>
      <c r="C157" s="5" t="s">
        <v>39</v>
      </c>
      <c r="D157" s="2"/>
      <c r="E157" s="3"/>
      <c r="F157" s="3"/>
      <c r="G157" s="3"/>
      <c r="H157" s="2"/>
      <c r="I157" s="20"/>
      <c r="J157" s="20"/>
      <c r="K157" s="144"/>
      <c r="L157" s="147"/>
      <c r="M157" s="147"/>
      <c r="N157" s="108"/>
      <c r="O157" s="108"/>
      <c r="P157" s="114"/>
    </row>
    <row r="158" spans="1:19" x14ac:dyDescent="0.25">
      <c r="A158" s="115" t="s">
        <v>72</v>
      </c>
      <c r="B158" s="116" t="s">
        <v>270</v>
      </c>
      <c r="C158" s="5" t="s">
        <v>19</v>
      </c>
      <c r="D158" s="2"/>
      <c r="E158" s="3"/>
      <c r="F158" s="3"/>
      <c r="G158" s="3"/>
      <c r="H158" s="2"/>
      <c r="I158" s="20">
        <f>I159+I160</f>
        <v>7616</v>
      </c>
      <c r="J158" s="20">
        <f>J159+J160</f>
        <v>0</v>
      </c>
      <c r="K158" s="142" t="s">
        <v>23</v>
      </c>
      <c r="L158" s="145" t="s">
        <v>177</v>
      </c>
      <c r="M158" s="145" t="s">
        <v>178</v>
      </c>
      <c r="N158" s="106">
        <v>68.67</v>
      </c>
      <c r="O158" s="106">
        <v>66.27</v>
      </c>
      <c r="P158" s="112" t="s">
        <v>394</v>
      </c>
    </row>
    <row r="159" spans="1:19" x14ac:dyDescent="0.25">
      <c r="A159" s="115"/>
      <c r="B159" s="116"/>
      <c r="C159" s="5" t="s">
        <v>49</v>
      </c>
      <c r="D159" s="2"/>
      <c r="E159" s="3"/>
      <c r="F159" s="3"/>
      <c r="G159" s="3"/>
      <c r="H159" s="2"/>
      <c r="I159" s="20"/>
      <c r="J159" s="20"/>
      <c r="K159" s="143"/>
      <c r="L159" s="146"/>
      <c r="M159" s="146"/>
      <c r="N159" s="107"/>
      <c r="O159" s="107"/>
      <c r="P159" s="113"/>
    </row>
    <row r="160" spans="1:19" x14ac:dyDescent="0.25">
      <c r="A160" s="115"/>
      <c r="B160" s="116"/>
      <c r="C160" s="5" t="s">
        <v>169</v>
      </c>
      <c r="D160" s="2"/>
      <c r="E160" s="3"/>
      <c r="F160" s="3"/>
      <c r="G160" s="3"/>
      <c r="H160" s="2"/>
      <c r="I160" s="20">
        <f>I161+I162</f>
        <v>7616</v>
      </c>
      <c r="J160" s="20">
        <f>J161+J162</f>
        <v>0</v>
      </c>
      <c r="K160" s="143"/>
      <c r="L160" s="146"/>
      <c r="M160" s="146"/>
      <c r="N160" s="107"/>
      <c r="O160" s="107"/>
      <c r="P160" s="113"/>
    </row>
    <row r="161" spans="1:17" x14ac:dyDescent="0.25">
      <c r="A161" s="115"/>
      <c r="B161" s="116"/>
      <c r="C161" s="5" t="s">
        <v>20</v>
      </c>
      <c r="D161" s="2">
        <v>914</v>
      </c>
      <c r="E161" s="3" t="s">
        <v>21</v>
      </c>
      <c r="F161" s="3" t="s">
        <v>21</v>
      </c>
      <c r="G161" s="3" t="s">
        <v>214</v>
      </c>
      <c r="H161" s="2">
        <v>200</v>
      </c>
      <c r="I161" s="20">
        <v>7616</v>
      </c>
      <c r="J161" s="20"/>
      <c r="K161" s="143"/>
      <c r="L161" s="146"/>
      <c r="M161" s="146"/>
      <c r="N161" s="107"/>
      <c r="O161" s="107"/>
      <c r="P161" s="113"/>
    </row>
    <row r="162" spans="1:17" x14ac:dyDescent="0.25">
      <c r="A162" s="115"/>
      <c r="B162" s="116"/>
      <c r="C162" s="5" t="s">
        <v>39</v>
      </c>
      <c r="D162" s="2"/>
      <c r="E162" s="3"/>
      <c r="F162" s="3"/>
      <c r="G162" s="3"/>
      <c r="H162" s="2"/>
      <c r="I162" s="20"/>
      <c r="J162" s="20"/>
      <c r="K162" s="144"/>
      <c r="L162" s="147"/>
      <c r="M162" s="147"/>
      <c r="N162" s="108"/>
      <c r="O162" s="108"/>
      <c r="P162" s="114"/>
    </row>
    <row r="163" spans="1:17" x14ac:dyDescent="0.25">
      <c r="A163" s="115" t="s">
        <v>73</v>
      </c>
      <c r="B163" s="116" t="s">
        <v>271</v>
      </c>
      <c r="C163" s="5" t="s">
        <v>19</v>
      </c>
      <c r="D163" s="2"/>
      <c r="E163" s="3"/>
      <c r="F163" s="3"/>
      <c r="G163" s="3"/>
      <c r="H163" s="2"/>
      <c r="I163" s="20">
        <f>I164+I165</f>
        <v>8470</v>
      </c>
      <c r="J163" s="20">
        <f>J164+J165</f>
        <v>8437.2962499999994</v>
      </c>
      <c r="K163" s="142" t="s">
        <v>23</v>
      </c>
      <c r="L163" s="145" t="s">
        <v>177</v>
      </c>
      <c r="M163" s="145" t="s">
        <v>178</v>
      </c>
      <c r="N163" s="106">
        <v>68.67</v>
      </c>
      <c r="O163" s="106">
        <v>66.27</v>
      </c>
      <c r="P163" s="109" t="s">
        <v>383</v>
      </c>
    </row>
    <row r="164" spans="1:17" x14ac:dyDescent="0.25">
      <c r="A164" s="115"/>
      <c r="B164" s="116"/>
      <c r="C164" s="5" t="s">
        <v>49</v>
      </c>
      <c r="D164" s="2"/>
      <c r="E164" s="3"/>
      <c r="F164" s="3"/>
      <c r="G164" s="3"/>
      <c r="H164" s="2"/>
      <c r="I164" s="20"/>
      <c r="J164" s="20"/>
      <c r="K164" s="143"/>
      <c r="L164" s="146"/>
      <c r="M164" s="146"/>
      <c r="N164" s="107"/>
      <c r="O164" s="107"/>
      <c r="P164" s="110"/>
    </row>
    <row r="165" spans="1:17" x14ac:dyDescent="0.25">
      <c r="A165" s="115"/>
      <c r="B165" s="116"/>
      <c r="C165" s="5"/>
      <c r="D165" s="2"/>
      <c r="E165" s="3"/>
      <c r="F165" s="3"/>
      <c r="G165" s="3"/>
      <c r="H165" s="2"/>
      <c r="I165" s="20">
        <f>I166+I167</f>
        <v>8470</v>
      </c>
      <c r="J165" s="20">
        <f>J166+J167</f>
        <v>8437.2962499999994</v>
      </c>
      <c r="K165" s="143"/>
      <c r="L165" s="146"/>
      <c r="M165" s="146"/>
      <c r="N165" s="107"/>
      <c r="O165" s="107"/>
      <c r="P165" s="110"/>
    </row>
    <row r="166" spans="1:17" x14ac:dyDescent="0.25">
      <c r="A166" s="115"/>
      <c r="B166" s="116"/>
      <c r="C166" s="5" t="s">
        <v>20</v>
      </c>
      <c r="D166" s="2">
        <v>914</v>
      </c>
      <c r="E166" s="3" t="s">
        <v>21</v>
      </c>
      <c r="F166" s="3" t="s">
        <v>21</v>
      </c>
      <c r="G166" s="3" t="s">
        <v>320</v>
      </c>
      <c r="H166" s="2">
        <v>300</v>
      </c>
      <c r="I166" s="20">
        <v>8470</v>
      </c>
      <c r="J166" s="20">
        <v>8437.2962499999994</v>
      </c>
      <c r="K166" s="143"/>
      <c r="L166" s="146"/>
      <c r="M166" s="146"/>
      <c r="N166" s="107"/>
      <c r="O166" s="107"/>
      <c r="P166" s="110"/>
    </row>
    <row r="167" spans="1:17" x14ac:dyDescent="0.25">
      <c r="A167" s="115"/>
      <c r="B167" s="116"/>
      <c r="C167" s="5" t="s">
        <v>39</v>
      </c>
      <c r="D167" s="2"/>
      <c r="E167" s="3"/>
      <c r="F167" s="3"/>
      <c r="G167" s="3"/>
      <c r="H167" s="2"/>
      <c r="I167" s="20"/>
      <c r="J167" s="20"/>
      <c r="K167" s="144"/>
      <c r="L167" s="147"/>
      <c r="M167" s="147"/>
      <c r="N167" s="108"/>
      <c r="O167" s="108"/>
      <c r="P167" s="111"/>
    </row>
    <row r="168" spans="1:17" x14ac:dyDescent="0.25">
      <c r="A168" s="115" t="s">
        <v>88</v>
      </c>
      <c r="B168" s="116" t="s">
        <v>272</v>
      </c>
      <c r="C168" s="5" t="s">
        <v>19</v>
      </c>
      <c r="D168" s="2"/>
      <c r="E168" s="3"/>
      <c r="F168" s="3"/>
      <c r="G168" s="3"/>
      <c r="H168" s="2"/>
      <c r="I168" s="20">
        <f>I169+I170</f>
        <v>71435</v>
      </c>
      <c r="J168" s="20">
        <f>J169+J170</f>
        <v>64442.466590000004</v>
      </c>
      <c r="K168" s="142" t="s">
        <v>23</v>
      </c>
      <c r="L168" s="145" t="s">
        <v>177</v>
      </c>
      <c r="M168" s="145" t="s">
        <v>178</v>
      </c>
      <c r="N168" s="106">
        <v>68.67</v>
      </c>
      <c r="O168" s="106">
        <v>66.27</v>
      </c>
      <c r="P168" s="109" t="s">
        <v>355</v>
      </c>
    </row>
    <row r="169" spans="1:17" x14ac:dyDescent="0.25">
      <c r="A169" s="115"/>
      <c r="B169" s="116"/>
      <c r="C169" s="5" t="s">
        <v>49</v>
      </c>
      <c r="D169" s="2"/>
      <c r="E169" s="3"/>
      <c r="F169" s="3"/>
      <c r="G169" s="3"/>
      <c r="H169" s="2"/>
      <c r="I169" s="20"/>
      <c r="J169" s="20"/>
      <c r="K169" s="143"/>
      <c r="L169" s="146"/>
      <c r="M169" s="146"/>
      <c r="N169" s="107"/>
      <c r="O169" s="107"/>
      <c r="P169" s="110"/>
    </row>
    <row r="170" spans="1:17" x14ac:dyDescent="0.25">
      <c r="A170" s="115"/>
      <c r="B170" s="116"/>
      <c r="C170" s="5" t="s">
        <v>169</v>
      </c>
      <c r="D170" s="2"/>
      <c r="E170" s="3"/>
      <c r="F170" s="3"/>
      <c r="G170" s="3"/>
      <c r="H170" s="2"/>
      <c r="I170" s="20">
        <f>I171+I172</f>
        <v>71435</v>
      </c>
      <c r="J170" s="20">
        <f>J171+J172</f>
        <v>64442.466590000004</v>
      </c>
      <c r="K170" s="143"/>
      <c r="L170" s="146"/>
      <c r="M170" s="146"/>
      <c r="N170" s="107"/>
      <c r="O170" s="107"/>
      <c r="P170" s="110"/>
    </row>
    <row r="171" spans="1:17" x14ac:dyDescent="0.25">
      <c r="A171" s="115"/>
      <c r="B171" s="116"/>
      <c r="C171" s="5" t="s">
        <v>20</v>
      </c>
      <c r="D171" s="2">
        <v>914</v>
      </c>
      <c r="E171" s="3" t="s">
        <v>21</v>
      </c>
      <c r="F171" s="3" t="s">
        <v>21</v>
      </c>
      <c r="G171" s="3" t="s">
        <v>194</v>
      </c>
      <c r="H171" s="2">
        <v>200</v>
      </c>
      <c r="I171" s="20">
        <v>71435</v>
      </c>
      <c r="J171" s="20">
        <v>64442.466590000004</v>
      </c>
      <c r="K171" s="143"/>
      <c r="L171" s="146"/>
      <c r="M171" s="146"/>
      <c r="N171" s="107"/>
      <c r="O171" s="107"/>
      <c r="P171" s="110"/>
      <c r="Q171" t="s">
        <v>310</v>
      </c>
    </row>
    <row r="172" spans="1:17" x14ac:dyDescent="0.25">
      <c r="A172" s="115"/>
      <c r="B172" s="116"/>
      <c r="C172" s="5" t="s">
        <v>39</v>
      </c>
      <c r="D172" s="2"/>
      <c r="E172" s="3"/>
      <c r="F172" s="3"/>
      <c r="G172" s="3"/>
      <c r="H172" s="2"/>
      <c r="I172" s="20"/>
      <c r="J172" s="20"/>
      <c r="K172" s="144"/>
      <c r="L172" s="147"/>
      <c r="M172" s="147"/>
      <c r="N172" s="108"/>
      <c r="O172" s="108"/>
      <c r="P172" s="111"/>
    </row>
    <row r="173" spans="1:17" x14ac:dyDescent="0.25">
      <c r="A173" s="155" t="s">
        <v>90</v>
      </c>
      <c r="B173" s="116" t="s">
        <v>89</v>
      </c>
      <c r="C173" s="5" t="s">
        <v>19</v>
      </c>
      <c r="D173" s="2"/>
      <c r="E173" s="3"/>
      <c r="F173" s="3"/>
      <c r="G173" s="3"/>
      <c r="H173" s="2"/>
      <c r="I173" s="20">
        <f>I174+I175</f>
        <v>5499</v>
      </c>
      <c r="J173" s="20">
        <f>J174+J175</f>
        <v>5499</v>
      </c>
      <c r="K173" s="142" t="s">
        <v>23</v>
      </c>
      <c r="L173" s="145" t="s">
        <v>264</v>
      </c>
      <c r="M173" s="145" t="s">
        <v>180</v>
      </c>
      <c r="N173" s="106">
        <v>96</v>
      </c>
      <c r="O173" s="106">
        <v>69</v>
      </c>
      <c r="P173" s="109" t="s">
        <v>405</v>
      </c>
    </row>
    <row r="174" spans="1:17" x14ac:dyDescent="0.25">
      <c r="A174" s="156"/>
      <c r="B174" s="116"/>
      <c r="C174" s="5" t="s">
        <v>49</v>
      </c>
      <c r="D174" s="2"/>
      <c r="E174" s="3"/>
      <c r="F174" s="3"/>
      <c r="G174" s="3"/>
      <c r="H174" s="2"/>
      <c r="I174" s="20"/>
      <c r="J174" s="20"/>
      <c r="K174" s="143"/>
      <c r="L174" s="146"/>
      <c r="M174" s="146"/>
      <c r="N174" s="107"/>
      <c r="O174" s="107"/>
      <c r="P174" s="110"/>
    </row>
    <row r="175" spans="1:17" x14ac:dyDescent="0.25">
      <c r="A175" s="156"/>
      <c r="B175" s="116"/>
      <c r="C175" s="5" t="s">
        <v>169</v>
      </c>
      <c r="D175" s="2"/>
      <c r="E175" s="3"/>
      <c r="F175" s="3"/>
      <c r="G175" s="3"/>
      <c r="H175" s="2"/>
      <c r="I175" s="20">
        <f>I176+I177</f>
        <v>5499</v>
      </c>
      <c r="J175" s="20">
        <f>J176+J177</f>
        <v>5499</v>
      </c>
      <c r="K175" s="143"/>
      <c r="L175" s="146"/>
      <c r="M175" s="146"/>
      <c r="N175" s="107"/>
      <c r="O175" s="107"/>
      <c r="P175" s="110"/>
      <c r="Q175" t="s">
        <v>322</v>
      </c>
    </row>
    <row r="176" spans="1:17" x14ac:dyDescent="0.25">
      <c r="A176" s="156"/>
      <c r="B176" s="116"/>
      <c r="C176" s="5" t="s">
        <v>20</v>
      </c>
      <c r="D176" s="2">
        <v>914</v>
      </c>
      <c r="E176" s="3" t="s">
        <v>21</v>
      </c>
      <c r="F176" s="3" t="s">
        <v>21</v>
      </c>
      <c r="G176" s="3" t="s">
        <v>193</v>
      </c>
      <c r="H176" s="2">
        <v>200</v>
      </c>
      <c r="I176" s="20">
        <v>5499</v>
      </c>
      <c r="J176" s="20">
        <v>5499</v>
      </c>
      <c r="K176" s="143"/>
      <c r="L176" s="146"/>
      <c r="M176" s="146"/>
      <c r="N176" s="107"/>
      <c r="O176" s="107"/>
      <c r="P176" s="110"/>
    </row>
    <row r="177" spans="1:17" x14ac:dyDescent="0.25">
      <c r="A177" s="157"/>
      <c r="B177" s="116"/>
      <c r="C177" s="5" t="s">
        <v>39</v>
      </c>
      <c r="D177" s="2"/>
      <c r="E177" s="3"/>
      <c r="F177" s="3"/>
      <c r="G177" s="3"/>
      <c r="H177" s="2"/>
      <c r="I177" s="20"/>
      <c r="J177" s="20"/>
      <c r="K177" s="144"/>
      <c r="L177" s="147"/>
      <c r="M177" s="147"/>
      <c r="N177" s="108"/>
      <c r="O177" s="108"/>
      <c r="P177" s="111"/>
    </row>
    <row r="178" spans="1:17" x14ac:dyDescent="0.25">
      <c r="A178" s="161" t="s">
        <v>92</v>
      </c>
      <c r="B178" s="116" t="s">
        <v>91</v>
      </c>
      <c r="C178" s="5" t="s">
        <v>19</v>
      </c>
      <c r="D178" s="2"/>
      <c r="E178" s="3"/>
      <c r="F178" s="3"/>
      <c r="G178" s="3"/>
      <c r="H178" s="2"/>
      <c r="I178" s="20">
        <f>I179+I180</f>
        <v>19632</v>
      </c>
      <c r="J178" s="20">
        <f>J179+J180</f>
        <v>10915.546480000001</v>
      </c>
      <c r="K178" s="142" t="s">
        <v>23</v>
      </c>
      <c r="L178" s="145" t="s">
        <v>274</v>
      </c>
      <c r="M178" s="145" t="s">
        <v>180</v>
      </c>
      <c r="N178" s="106">
        <v>75</v>
      </c>
      <c r="O178" s="158">
        <v>40</v>
      </c>
      <c r="P178" s="109" t="s">
        <v>356</v>
      </c>
    </row>
    <row r="179" spans="1:17" x14ac:dyDescent="0.25">
      <c r="A179" s="156"/>
      <c r="B179" s="116"/>
      <c r="C179" s="5" t="s">
        <v>49</v>
      </c>
      <c r="D179" s="2"/>
      <c r="E179" s="3"/>
      <c r="F179" s="3"/>
      <c r="G179" s="3"/>
      <c r="H179" s="2"/>
      <c r="I179" s="20"/>
      <c r="J179" s="20"/>
      <c r="K179" s="143"/>
      <c r="L179" s="146"/>
      <c r="M179" s="146"/>
      <c r="N179" s="107"/>
      <c r="O179" s="159"/>
      <c r="P179" s="110"/>
    </row>
    <row r="180" spans="1:17" x14ac:dyDescent="0.25">
      <c r="A180" s="156"/>
      <c r="B180" s="116"/>
      <c r="C180" s="5" t="s">
        <v>169</v>
      </c>
      <c r="D180" s="2"/>
      <c r="E180" s="3"/>
      <c r="F180" s="3"/>
      <c r="G180" s="3"/>
      <c r="H180" s="2"/>
      <c r="I180" s="20">
        <f>I181+I182</f>
        <v>19632</v>
      </c>
      <c r="J180" s="20">
        <f>J181+J182</f>
        <v>10915.546480000001</v>
      </c>
      <c r="K180" s="143"/>
      <c r="L180" s="146"/>
      <c r="M180" s="146"/>
      <c r="N180" s="107"/>
      <c r="O180" s="159"/>
      <c r="P180" s="110"/>
    </row>
    <row r="181" spans="1:17" x14ac:dyDescent="0.25">
      <c r="A181" s="156"/>
      <c r="B181" s="116"/>
      <c r="C181" s="5" t="s">
        <v>20</v>
      </c>
      <c r="D181" s="2">
        <v>914</v>
      </c>
      <c r="E181" s="3" t="s">
        <v>21</v>
      </c>
      <c r="F181" s="3" t="s">
        <v>21</v>
      </c>
      <c r="G181" s="3" t="s">
        <v>300</v>
      </c>
      <c r="H181" s="2">
        <v>200</v>
      </c>
      <c r="I181" s="20">
        <v>19632</v>
      </c>
      <c r="J181" s="20">
        <v>10915.546480000001</v>
      </c>
      <c r="K181" s="143"/>
      <c r="L181" s="146"/>
      <c r="M181" s="146"/>
      <c r="N181" s="107"/>
      <c r="O181" s="159"/>
      <c r="P181" s="110"/>
      <c r="Q181" t="s">
        <v>310</v>
      </c>
    </row>
    <row r="182" spans="1:17" x14ac:dyDescent="0.25">
      <c r="A182" s="157"/>
      <c r="B182" s="116"/>
      <c r="C182" s="5" t="s">
        <v>39</v>
      </c>
      <c r="D182" s="2"/>
      <c r="E182" s="3"/>
      <c r="F182" s="3"/>
      <c r="G182" s="3"/>
      <c r="H182" s="2"/>
      <c r="I182" s="20"/>
      <c r="J182" s="20"/>
      <c r="K182" s="144"/>
      <c r="L182" s="147"/>
      <c r="M182" s="147"/>
      <c r="N182" s="108"/>
      <c r="O182" s="160"/>
      <c r="P182" s="111"/>
    </row>
    <row r="183" spans="1:17" x14ac:dyDescent="0.25">
      <c r="A183" s="161" t="s">
        <v>94</v>
      </c>
      <c r="B183" s="116" t="s">
        <v>93</v>
      </c>
      <c r="C183" s="5" t="s">
        <v>19</v>
      </c>
      <c r="D183" s="2"/>
      <c r="E183" s="3"/>
      <c r="F183" s="3"/>
      <c r="G183" s="3"/>
      <c r="H183" s="2"/>
      <c r="I183" s="20">
        <f>I184+I185</f>
        <v>54358.2</v>
      </c>
      <c r="J183" s="20">
        <f>J184+J185</f>
        <v>43189.658109999997</v>
      </c>
      <c r="K183" s="149" t="s">
        <v>23</v>
      </c>
      <c r="L183" s="145" t="s">
        <v>177</v>
      </c>
      <c r="M183" s="145" t="s">
        <v>178</v>
      </c>
      <c r="N183" s="106">
        <v>68.67</v>
      </c>
      <c r="O183" s="106">
        <v>66.27</v>
      </c>
      <c r="P183" s="109" t="s">
        <v>357</v>
      </c>
    </row>
    <row r="184" spans="1:17" x14ac:dyDescent="0.25">
      <c r="A184" s="156"/>
      <c r="B184" s="116"/>
      <c r="C184" s="5" t="s">
        <v>49</v>
      </c>
      <c r="D184" s="2">
        <v>914</v>
      </c>
      <c r="E184" s="3" t="s">
        <v>21</v>
      </c>
      <c r="F184" s="3" t="s">
        <v>21</v>
      </c>
      <c r="G184" s="3" t="s">
        <v>215</v>
      </c>
      <c r="H184" s="2">
        <v>200</v>
      </c>
      <c r="I184" s="20">
        <v>54358.2</v>
      </c>
      <c r="J184" s="20">
        <v>43189.658109999997</v>
      </c>
      <c r="K184" s="150"/>
      <c r="L184" s="146"/>
      <c r="M184" s="146"/>
      <c r="N184" s="107"/>
      <c r="O184" s="107"/>
      <c r="P184" s="110"/>
    </row>
    <row r="185" spans="1:17" x14ac:dyDescent="0.25">
      <c r="A185" s="156"/>
      <c r="B185" s="116"/>
      <c r="C185" s="5" t="s">
        <v>169</v>
      </c>
      <c r="D185" s="2"/>
      <c r="E185" s="3"/>
      <c r="F185" s="3"/>
      <c r="G185" s="3"/>
      <c r="H185" s="2"/>
      <c r="I185" s="20">
        <f>I186+I187</f>
        <v>0</v>
      </c>
      <c r="J185" s="20">
        <f>J186+J187</f>
        <v>0</v>
      </c>
      <c r="K185" s="150"/>
      <c r="L185" s="146"/>
      <c r="M185" s="146"/>
      <c r="N185" s="107"/>
      <c r="O185" s="107"/>
      <c r="P185" s="110"/>
    </row>
    <row r="186" spans="1:17" x14ac:dyDescent="0.25">
      <c r="A186" s="156"/>
      <c r="B186" s="116"/>
      <c r="C186" s="5" t="s">
        <v>20</v>
      </c>
      <c r="D186" s="2"/>
      <c r="E186" s="3"/>
      <c r="F186" s="3"/>
      <c r="G186" s="3"/>
      <c r="H186" s="2"/>
      <c r="I186" s="20"/>
      <c r="J186" s="20"/>
      <c r="K186" s="150"/>
      <c r="L186" s="146"/>
      <c r="M186" s="146"/>
      <c r="N186" s="107"/>
      <c r="O186" s="107"/>
      <c r="P186" s="110"/>
      <c r="Q186" t="s">
        <v>310</v>
      </c>
    </row>
    <row r="187" spans="1:17" x14ac:dyDescent="0.25">
      <c r="A187" s="157"/>
      <c r="B187" s="116"/>
      <c r="C187" s="5" t="s">
        <v>39</v>
      </c>
      <c r="D187" s="2"/>
      <c r="E187" s="3"/>
      <c r="F187" s="3"/>
      <c r="G187" s="3"/>
      <c r="H187" s="2"/>
      <c r="I187" s="20"/>
      <c r="J187" s="20"/>
      <c r="K187" s="151"/>
      <c r="L187" s="147"/>
      <c r="M187" s="147"/>
      <c r="N187" s="108"/>
      <c r="O187" s="108"/>
      <c r="P187" s="111"/>
    </row>
    <row r="188" spans="1:17" x14ac:dyDescent="0.25">
      <c r="A188" s="161" t="s">
        <v>96</v>
      </c>
      <c r="B188" s="116" t="s">
        <v>95</v>
      </c>
      <c r="C188" s="5" t="s">
        <v>19</v>
      </c>
      <c r="D188" s="2"/>
      <c r="E188" s="3"/>
      <c r="F188" s="3"/>
      <c r="G188" s="3"/>
      <c r="H188" s="2"/>
      <c r="I188" s="20">
        <f>I189+I190</f>
        <v>480.6</v>
      </c>
      <c r="J188" s="20">
        <f>J189+J190</f>
        <v>300.375</v>
      </c>
      <c r="K188" s="142" t="s">
        <v>23</v>
      </c>
      <c r="L188" s="145" t="s">
        <v>177</v>
      </c>
      <c r="M188" s="145" t="s">
        <v>178</v>
      </c>
      <c r="N188" s="106">
        <v>68.67</v>
      </c>
      <c r="O188" s="106">
        <v>66.27</v>
      </c>
      <c r="P188" s="109" t="s">
        <v>358</v>
      </c>
    </row>
    <row r="189" spans="1:17" x14ac:dyDescent="0.25">
      <c r="A189" s="156"/>
      <c r="B189" s="116"/>
      <c r="C189" s="5" t="s">
        <v>49</v>
      </c>
      <c r="D189" s="2"/>
      <c r="E189" s="3"/>
      <c r="F189" s="3"/>
      <c r="G189" s="3"/>
      <c r="H189" s="2"/>
      <c r="I189" s="20">
        <v>480.6</v>
      </c>
      <c r="J189" s="20">
        <v>300.375</v>
      </c>
      <c r="K189" s="143"/>
      <c r="L189" s="146"/>
      <c r="M189" s="146"/>
      <c r="N189" s="107"/>
      <c r="O189" s="107"/>
      <c r="P189" s="110"/>
    </row>
    <row r="190" spans="1:17" x14ac:dyDescent="0.25">
      <c r="A190" s="156"/>
      <c r="B190" s="116"/>
      <c r="C190" s="5" t="s">
        <v>169</v>
      </c>
      <c r="D190" s="2"/>
      <c r="E190" s="3"/>
      <c r="F190" s="3"/>
      <c r="G190" s="3"/>
      <c r="H190" s="2"/>
      <c r="I190" s="20">
        <f>I191+I192</f>
        <v>0</v>
      </c>
      <c r="J190" s="20">
        <f>J191+J192</f>
        <v>0</v>
      </c>
      <c r="K190" s="143"/>
      <c r="L190" s="146"/>
      <c r="M190" s="146"/>
      <c r="N190" s="107"/>
      <c r="O190" s="107"/>
      <c r="P190" s="110"/>
    </row>
    <row r="191" spans="1:17" x14ac:dyDescent="0.25">
      <c r="A191" s="156"/>
      <c r="B191" s="116"/>
      <c r="C191" s="5" t="s">
        <v>20</v>
      </c>
      <c r="D191" s="2"/>
      <c r="E191" s="3"/>
      <c r="F191" s="3"/>
      <c r="G191" s="3"/>
      <c r="H191" s="2"/>
      <c r="I191" s="20">
        <v>0</v>
      </c>
      <c r="J191" s="20"/>
      <c r="K191" s="143"/>
      <c r="L191" s="146"/>
      <c r="M191" s="146"/>
      <c r="N191" s="107"/>
      <c r="O191" s="107"/>
      <c r="P191" s="110"/>
      <c r="Q191" t="s">
        <v>310</v>
      </c>
    </row>
    <row r="192" spans="1:17" x14ac:dyDescent="0.25">
      <c r="A192" s="157"/>
      <c r="B192" s="116"/>
      <c r="C192" s="5" t="s">
        <v>39</v>
      </c>
      <c r="D192" s="2"/>
      <c r="E192" s="3"/>
      <c r="F192" s="3"/>
      <c r="G192" s="3"/>
      <c r="H192" s="2"/>
      <c r="I192" s="20"/>
      <c r="J192" s="20"/>
      <c r="K192" s="144"/>
      <c r="L192" s="147"/>
      <c r="M192" s="147"/>
      <c r="N192" s="108"/>
      <c r="O192" s="108"/>
      <c r="P192" s="111"/>
    </row>
    <row r="193" spans="1:17" x14ac:dyDescent="0.25">
      <c r="A193" s="161" t="s">
        <v>97</v>
      </c>
      <c r="B193" s="116" t="s">
        <v>98</v>
      </c>
      <c r="C193" s="5" t="s">
        <v>19</v>
      </c>
      <c r="D193" s="2"/>
      <c r="E193" s="3"/>
      <c r="F193" s="3"/>
      <c r="G193" s="3"/>
      <c r="H193" s="2"/>
      <c r="I193" s="20">
        <f>I194+I195</f>
        <v>121.1</v>
      </c>
      <c r="J193" s="60">
        <f>J194+J195</f>
        <v>0</v>
      </c>
      <c r="K193" s="149" t="s">
        <v>23</v>
      </c>
      <c r="L193" s="152" t="s">
        <v>177</v>
      </c>
      <c r="M193" s="152" t="s">
        <v>178</v>
      </c>
      <c r="N193" s="112">
        <v>68.67</v>
      </c>
      <c r="O193" s="112">
        <v>66.27</v>
      </c>
      <c r="P193" s="109" t="s">
        <v>329</v>
      </c>
    </row>
    <row r="194" spans="1:17" x14ac:dyDescent="0.25">
      <c r="A194" s="156"/>
      <c r="B194" s="116"/>
      <c r="C194" s="5" t="s">
        <v>49</v>
      </c>
      <c r="D194" s="2">
        <v>915</v>
      </c>
      <c r="E194" s="3" t="s">
        <v>74</v>
      </c>
      <c r="F194" s="3" t="s">
        <v>75</v>
      </c>
      <c r="G194" s="3" t="s">
        <v>216</v>
      </c>
      <c r="H194" s="2">
        <v>300</v>
      </c>
      <c r="I194" s="20">
        <v>121.1</v>
      </c>
      <c r="J194" s="60"/>
      <c r="K194" s="150"/>
      <c r="L194" s="153"/>
      <c r="M194" s="153"/>
      <c r="N194" s="113"/>
      <c r="O194" s="113"/>
      <c r="P194" s="110"/>
    </row>
    <row r="195" spans="1:17" x14ac:dyDescent="0.25">
      <c r="A195" s="156"/>
      <c r="B195" s="116"/>
      <c r="C195" s="5" t="s">
        <v>169</v>
      </c>
      <c r="D195" s="2"/>
      <c r="E195" s="3"/>
      <c r="F195" s="3"/>
      <c r="G195" s="3"/>
      <c r="H195" s="2"/>
      <c r="I195" s="20">
        <f>I196+I197</f>
        <v>0</v>
      </c>
      <c r="J195" s="60">
        <f>J196+J197</f>
        <v>0</v>
      </c>
      <c r="K195" s="150"/>
      <c r="L195" s="153"/>
      <c r="M195" s="153"/>
      <c r="N195" s="113"/>
      <c r="O195" s="113"/>
      <c r="P195" s="110"/>
    </row>
    <row r="196" spans="1:17" x14ac:dyDescent="0.25">
      <c r="A196" s="156"/>
      <c r="B196" s="116"/>
      <c r="C196" s="5" t="s">
        <v>20</v>
      </c>
      <c r="D196" s="2"/>
      <c r="E196" s="3"/>
      <c r="F196" s="3"/>
      <c r="G196" s="3"/>
      <c r="H196" s="2"/>
      <c r="I196" s="20"/>
      <c r="J196" s="60"/>
      <c r="K196" s="150"/>
      <c r="L196" s="153"/>
      <c r="M196" s="153"/>
      <c r="N196" s="113"/>
      <c r="O196" s="113"/>
      <c r="P196" s="110"/>
    </row>
    <row r="197" spans="1:17" x14ac:dyDescent="0.25">
      <c r="A197" s="157"/>
      <c r="B197" s="116"/>
      <c r="C197" s="5" t="s">
        <v>39</v>
      </c>
      <c r="D197" s="2"/>
      <c r="E197" s="3"/>
      <c r="F197" s="3"/>
      <c r="G197" s="3"/>
      <c r="H197" s="2"/>
      <c r="I197" s="20"/>
      <c r="J197" s="60"/>
      <c r="K197" s="151"/>
      <c r="L197" s="154"/>
      <c r="M197" s="154"/>
      <c r="N197" s="114"/>
      <c r="O197" s="114"/>
      <c r="P197" s="111"/>
    </row>
    <row r="198" spans="1:17" x14ac:dyDescent="0.25">
      <c r="A198" s="161" t="s">
        <v>100</v>
      </c>
      <c r="B198" s="116" t="s">
        <v>99</v>
      </c>
      <c r="C198" s="24" t="s">
        <v>19</v>
      </c>
      <c r="D198" s="25"/>
      <c r="E198" s="26"/>
      <c r="F198" s="26"/>
      <c r="G198" s="26"/>
      <c r="H198" s="25"/>
      <c r="I198" s="20">
        <f>I199+I200</f>
        <v>214253.9</v>
      </c>
      <c r="J198" s="20">
        <f>J199+J200</f>
        <v>214335.63998000001</v>
      </c>
      <c r="K198" s="142" t="s">
        <v>23</v>
      </c>
      <c r="L198" s="145" t="s">
        <v>177</v>
      </c>
      <c r="M198" s="145" t="s">
        <v>178</v>
      </c>
      <c r="N198" s="106">
        <v>68.67</v>
      </c>
      <c r="O198" s="106">
        <v>66.27</v>
      </c>
      <c r="P198" s="109" t="s">
        <v>359</v>
      </c>
    </row>
    <row r="199" spans="1:17" x14ac:dyDescent="0.25">
      <c r="A199" s="156"/>
      <c r="B199" s="116"/>
      <c r="C199" s="5" t="s">
        <v>49</v>
      </c>
      <c r="D199" s="2">
        <v>914</v>
      </c>
      <c r="E199" s="3" t="s">
        <v>74</v>
      </c>
      <c r="F199" s="3" t="s">
        <v>75</v>
      </c>
      <c r="G199" s="3" t="s">
        <v>217</v>
      </c>
      <c r="H199" s="2">
        <v>300</v>
      </c>
      <c r="I199" s="20">
        <v>214253.9</v>
      </c>
      <c r="J199" s="20">
        <v>214335.63998000001</v>
      </c>
      <c r="K199" s="143"/>
      <c r="L199" s="146"/>
      <c r="M199" s="146"/>
      <c r="N199" s="107"/>
      <c r="O199" s="107"/>
      <c r="P199" s="110"/>
      <c r="Q199" t="s">
        <v>323</v>
      </c>
    </row>
    <row r="200" spans="1:17" x14ac:dyDescent="0.25">
      <c r="A200" s="156"/>
      <c r="B200" s="116"/>
      <c r="C200" s="24" t="s">
        <v>169</v>
      </c>
      <c r="D200" s="25"/>
      <c r="E200" s="26"/>
      <c r="F200" s="26"/>
      <c r="G200" s="26"/>
      <c r="H200" s="25"/>
      <c r="I200" s="62">
        <f>I201+I202</f>
        <v>0</v>
      </c>
      <c r="J200" s="62">
        <f>J201+J202</f>
        <v>0</v>
      </c>
      <c r="K200" s="143"/>
      <c r="L200" s="146"/>
      <c r="M200" s="146"/>
      <c r="N200" s="107"/>
      <c r="O200" s="107"/>
      <c r="P200" s="110"/>
      <c r="Q200">
        <v>166608.443</v>
      </c>
    </row>
    <row r="201" spans="1:17" x14ac:dyDescent="0.25">
      <c r="A201" s="156"/>
      <c r="B201" s="116"/>
      <c r="C201" s="5" t="s">
        <v>20</v>
      </c>
      <c r="D201" s="2"/>
      <c r="E201" s="3"/>
      <c r="F201" s="3"/>
      <c r="G201" s="3"/>
      <c r="H201" s="2"/>
      <c r="I201" s="20"/>
      <c r="J201" s="20"/>
      <c r="K201" s="143"/>
      <c r="L201" s="146"/>
      <c r="M201" s="146"/>
      <c r="N201" s="107"/>
      <c r="O201" s="107"/>
      <c r="P201" s="110"/>
      <c r="Q201" t="s">
        <v>324</v>
      </c>
    </row>
    <row r="202" spans="1:17" x14ac:dyDescent="0.25">
      <c r="A202" s="157"/>
      <c r="B202" s="116"/>
      <c r="C202" s="5" t="s">
        <v>39</v>
      </c>
      <c r="D202" s="2"/>
      <c r="E202" s="3"/>
      <c r="F202" s="3"/>
      <c r="G202" s="3"/>
      <c r="H202" s="2"/>
      <c r="I202" s="20"/>
      <c r="J202" s="20"/>
      <c r="K202" s="144"/>
      <c r="L202" s="147"/>
      <c r="M202" s="147"/>
      <c r="N202" s="108"/>
      <c r="O202" s="108"/>
      <c r="P202" s="111"/>
    </row>
    <row r="203" spans="1:17" x14ac:dyDescent="0.25">
      <c r="A203" s="161" t="s">
        <v>102</v>
      </c>
      <c r="B203" s="116" t="s">
        <v>101</v>
      </c>
      <c r="C203" s="5" t="s">
        <v>19</v>
      </c>
      <c r="D203" s="2">
        <v>914</v>
      </c>
      <c r="E203" s="3" t="s">
        <v>21</v>
      </c>
      <c r="F203" s="3" t="s">
        <v>21</v>
      </c>
      <c r="G203" s="73" t="s">
        <v>210</v>
      </c>
      <c r="H203" s="74">
        <v>200</v>
      </c>
      <c r="I203" s="60">
        <f>I204+I205</f>
        <v>6916.8</v>
      </c>
      <c r="J203" s="60">
        <f>J204+J205</f>
        <v>6435.8620000000001</v>
      </c>
      <c r="K203" s="149" t="s">
        <v>23</v>
      </c>
      <c r="L203" s="152" t="s">
        <v>177</v>
      </c>
      <c r="M203" s="152" t="s">
        <v>178</v>
      </c>
      <c r="N203" s="112">
        <v>68.67</v>
      </c>
      <c r="O203" s="112">
        <v>66.27</v>
      </c>
      <c r="P203" s="109" t="s">
        <v>401</v>
      </c>
    </row>
    <row r="204" spans="1:17" x14ac:dyDescent="0.25">
      <c r="A204" s="156"/>
      <c r="B204" s="116"/>
      <c r="C204" s="5" t="s">
        <v>49</v>
      </c>
      <c r="D204" s="2"/>
      <c r="E204" s="3"/>
      <c r="F204" s="3"/>
      <c r="G204" s="73"/>
      <c r="H204" s="74"/>
      <c r="I204" s="60">
        <v>6847.6</v>
      </c>
      <c r="J204" s="60">
        <v>6371.5039999999999</v>
      </c>
      <c r="K204" s="150"/>
      <c r="L204" s="153"/>
      <c r="M204" s="153"/>
      <c r="N204" s="113"/>
      <c r="O204" s="113"/>
      <c r="P204" s="110"/>
      <c r="Q204" t="s">
        <v>303</v>
      </c>
    </row>
    <row r="205" spans="1:17" x14ac:dyDescent="0.25">
      <c r="A205" s="156"/>
      <c r="B205" s="116"/>
      <c r="C205" s="5" t="s">
        <v>169</v>
      </c>
      <c r="D205" s="2"/>
      <c r="E205" s="3"/>
      <c r="F205" s="3"/>
      <c r="G205" s="73"/>
      <c r="H205" s="74"/>
      <c r="I205" s="60">
        <f>I206+I207</f>
        <v>69.2</v>
      </c>
      <c r="J205" s="60">
        <f>J206+J207</f>
        <v>64.358000000000004</v>
      </c>
      <c r="K205" s="150"/>
      <c r="L205" s="153"/>
      <c r="M205" s="153"/>
      <c r="N205" s="113"/>
      <c r="O205" s="113"/>
      <c r="P205" s="110"/>
    </row>
    <row r="206" spans="1:17" x14ac:dyDescent="0.25">
      <c r="A206" s="156"/>
      <c r="B206" s="116"/>
      <c r="C206" s="5" t="s">
        <v>20</v>
      </c>
      <c r="D206" s="2">
        <v>914</v>
      </c>
      <c r="E206" s="3" t="s">
        <v>21</v>
      </c>
      <c r="F206" s="3" t="s">
        <v>21</v>
      </c>
      <c r="G206" s="73" t="s">
        <v>210</v>
      </c>
      <c r="H206" s="74">
        <v>200</v>
      </c>
      <c r="I206" s="60">
        <v>69.2</v>
      </c>
      <c r="J206" s="60">
        <v>64.358000000000004</v>
      </c>
      <c r="K206" s="150"/>
      <c r="L206" s="153"/>
      <c r="M206" s="153"/>
      <c r="N206" s="113"/>
      <c r="O206" s="113"/>
      <c r="P206" s="110"/>
      <c r="Q206" s="76" t="s">
        <v>330</v>
      </c>
    </row>
    <row r="207" spans="1:17" x14ac:dyDescent="0.25">
      <c r="A207" s="157"/>
      <c r="B207" s="116"/>
      <c r="C207" s="5" t="s">
        <v>39</v>
      </c>
      <c r="D207" s="2"/>
      <c r="E207" s="3"/>
      <c r="F207" s="3"/>
      <c r="G207" s="67"/>
      <c r="H207" s="68"/>
      <c r="I207" s="69"/>
      <c r="J207" s="60"/>
      <c r="K207" s="151"/>
      <c r="L207" s="154"/>
      <c r="M207" s="154"/>
      <c r="N207" s="114"/>
      <c r="O207" s="114"/>
      <c r="P207" s="111"/>
      <c r="Q207" t="s">
        <v>310</v>
      </c>
    </row>
    <row r="208" spans="1:17" x14ac:dyDescent="0.25">
      <c r="A208" s="161" t="s">
        <v>103</v>
      </c>
      <c r="B208" s="116" t="s">
        <v>104</v>
      </c>
      <c r="C208" s="5" t="s">
        <v>19</v>
      </c>
      <c r="D208" s="2">
        <v>914</v>
      </c>
      <c r="E208" s="3" t="s">
        <v>21</v>
      </c>
      <c r="F208" s="3" t="s">
        <v>21</v>
      </c>
      <c r="G208" s="3" t="s">
        <v>219</v>
      </c>
      <c r="H208" s="2">
        <v>200</v>
      </c>
      <c r="I208" s="20">
        <f>I209+I210</f>
        <v>11195.3</v>
      </c>
      <c r="J208" s="60">
        <f>J209+J210</f>
        <v>10479.397150000001</v>
      </c>
      <c r="K208" s="149" t="s">
        <v>23</v>
      </c>
      <c r="L208" s="152" t="s">
        <v>177</v>
      </c>
      <c r="M208" s="152" t="s">
        <v>178</v>
      </c>
      <c r="N208" s="112">
        <v>68.67</v>
      </c>
      <c r="O208" s="112">
        <v>66.27</v>
      </c>
      <c r="P208" s="109" t="s">
        <v>397</v>
      </c>
    </row>
    <row r="209" spans="1:17" x14ac:dyDescent="0.25">
      <c r="A209" s="156"/>
      <c r="B209" s="116"/>
      <c r="C209" s="5" t="s">
        <v>49</v>
      </c>
      <c r="D209" s="2"/>
      <c r="E209" s="3"/>
      <c r="F209" s="3"/>
      <c r="G209" s="3"/>
      <c r="H209" s="2"/>
      <c r="I209" s="20">
        <v>11083.3</v>
      </c>
      <c r="J209" s="60">
        <v>10374.603150000001</v>
      </c>
      <c r="K209" s="150"/>
      <c r="L209" s="153"/>
      <c r="M209" s="153"/>
      <c r="N209" s="113"/>
      <c r="O209" s="113"/>
      <c r="P209" s="110"/>
    </row>
    <row r="210" spans="1:17" x14ac:dyDescent="0.25">
      <c r="A210" s="156"/>
      <c r="B210" s="116"/>
      <c r="C210" s="5" t="s">
        <v>169</v>
      </c>
      <c r="D210" s="2"/>
      <c r="E210" s="3"/>
      <c r="F210" s="3"/>
      <c r="G210" s="3"/>
      <c r="H210" s="2"/>
      <c r="I210" s="20">
        <f>I211+I212</f>
        <v>112</v>
      </c>
      <c r="J210" s="60">
        <f>J211+J212</f>
        <v>104.794</v>
      </c>
      <c r="K210" s="150"/>
      <c r="L210" s="153"/>
      <c r="M210" s="153"/>
      <c r="N210" s="113"/>
      <c r="O210" s="113"/>
      <c r="P210" s="110"/>
      <c r="Q210" t="s">
        <v>311</v>
      </c>
    </row>
    <row r="211" spans="1:17" x14ac:dyDescent="0.25">
      <c r="A211" s="156"/>
      <c r="B211" s="116"/>
      <c r="C211" s="5" t="s">
        <v>20</v>
      </c>
      <c r="D211" s="2"/>
      <c r="E211" s="3"/>
      <c r="F211" s="3"/>
      <c r="G211" s="3"/>
      <c r="H211" s="2"/>
      <c r="I211" s="20">
        <v>112</v>
      </c>
      <c r="J211" s="60">
        <v>104.794</v>
      </c>
      <c r="K211" s="150"/>
      <c r="L211" s="153"/>
      <c r="M211" s="153"/>
      <c r="N211" s="113"/>
      <c r="O211" s="113"/>
      <c r="P211" s="110"/>
      <c r="Q211" s="76" t="s">
        <v>331</v>
      </c>
    </row>
    <row r="212" spans="1:17" x14ac:dyDescent="0.25">
      <c r="A212" s="157"/>
      <c r="B212" s="116"/>
      <c r="C212" s="5" t="s">
        <v>39</v>
      </c>
      <c r="D212" s="2"/>
      <c r="E212" s="3"/>
      <c r="F212" s="3"/>
      <c r="G212" s="3"/>
      <c r="H212" s="2"/>
      <c r="I212" s="20"/>
      <c r="J212" s="60"/>
      <c r="K212" s="151"/>
      <c r="L212" s="154"/>
      <c r="M212" s="154"/>
      <c r="N212" s="114"/>
      <c r="O212" s="114"/>
      <c r="P212" s="111"/>
    </row>
    <row r="213" spans="1:17" x14ac:dyDescent="0.25">
      <c r="A213" s="161" t="s">
        <v>106</v>
      </c>
      <c r="B213" s="116" t="s">
        <v>105</v>
      </c>
      <c r="C213" s="5" t="s">
        <v>19</v>
      </c>
      <c r="D213" s="2"/>
      <c r="E213" s="3"/>
      <c r="F213" s="3"/>
      <c r="G213" s="3"/>
      <c r="H213" s="2"/>
      <c r="I213" s="20">
        <f>I214+I215</f>
        <v>13406.9</v>
      </c>
      <c r="J213" s="20">
        <f>J214+J215</f>
        <v>10721.275</v>
      </c>
      <c r="K213" s="142" t="s">
        <v>23</v>
      </c>
      <c r="L213" s="145" t="s">
        <v>190</v>
      </c>
      <c r="M213" s="145" t="s">
        <v>189</v>
      </c>
      <c r="N213" s="106" t="s">
        <v>275</v>
      </c>
      <c r="O213" s="106" t="s">
        <v>385</v>
      </c>
      <c r="P213" s="109" t="s">
        <v>336</v>
      </c>
    </row>
    <row r="214" spans="1:17" x14ac:dyDescent="0.25">
      <c r="A214" s="156"/>
      <c r="B214" s="116"/>
      <c r="C214" s="5" t="s">
        <v>49</v>
      </c>
      <c r="D214" s="2">
        <v>914</v>
      </c>
      <c r="E214" s="3" t="s">
        <v>21</v>
      </c>
      <c r="F214" s="3" t="s">
        <v>220</v>
      </c>
      <c r="G214" s="3" t="s">
        <v>221</v>
      </c>
      <c r="H214" s="2">
        <v>600</v>
      </c>
      <c r="I214" s="20">
        <v>13272.8</v>
      </c>
      <c r="J214" s="20">
        <v>10614.06358</v>
      </c>
      <c r="K214" s="143"/>
      <c r="L214" s="146"/>
      <c r="M214" s="146"/>
      <c r="N214" s="107"/>
      <c r="O214" s="107"/>
      <c r="P214" s="110"/>
    </row>
    <row r="215" spans="1:17" x14ac:dyDescent="0.25">
      <c r="A215" s="156"/>
      <c r="B215" s="116"/>
      <c r="C215" s="5" t="s">
        <v>169</v>
      </c>
      <c r="D215" s="2"/>
      <c r="E215" s="3"/>
      <c r="F215" s="3"/>
      <c r="G215" s="59" t="s">
        <v>301</v>
      </c>
      <c r="H215" s="2"/>
      <c r="I215" s="20">
        <f>I216+I217</f>
        <v>134.1</v>
      </c>
      <c r="J215" s="20">
        <f>J216+J217</f>
        <v>107.21142</v>
      </c>
      <c r="K215" s="143"/>
      <c r="L215" s="146"/>
      <c r="M215" s="146"/>
      <c r="N215" s="107"/>
      <c r="O215" s="107"/>
      <c r="P215" s="110"/>
    </row>
    <row r="216" spans="1:17" x14ac:dyDescent="0.25">
      <c r="A216" s="156"/>
      <c r="B216" s="116"/>
      <c r="C216" s="5" t="s">
        <v>20</v>
      </c>
      <c r="D216" s="2">
        <v>914</v>
      </c>
      <c r="E216" s="3" t="s">
        <v>21</v>
      </c>
      <c r="F216" s="3" t="s">
        <v>220</v>
      </c>
      <c r="G216" s="3" t="s">
        <v>221</v>
      </c>
      <c r="H216" s="2">
        <v>200</v>
      </c>
      <c r="I216" s="20">
        <v>134.1</v>
      </c>
      <c r="J216" s="20">
        <v>107.21142</v>
      </c>
      <c r="K216" s="143"/>
      <c r="L216" s="146"/>
      <c r="M216" s="146"/>
      <c r="N216" s="107"/>
      <c r="O216" s="107"/>
      <c r="P216" s="110"/>
      <c r="Q216" t="s">
        <v>305</v>
      </c>
    </row>
    <row r="217" spans="1:17" x14ac:dyDescent="0.25">
      <c r="A217" s="157"/>
      <c r="B217" s="116"/>
      <c r="C217" s="5" t="s">
        <v>39</v>
      </c>
      <c r="D217" s="2"/>
      <c r="E217" s="3"/>
      <c r="F217" s="3"/>
      <c r="G217" s="3"/>
      <c r="H217" s="2"/>
      <c r="I217" s="20"/>
      <c r="J217" s="20"/>
      <c r="K217" s="144"/>
      <c r="L217" s="147"/>
      <c r="M217" s="147"/>
      <c r="N217" s="108"/>
      <c r="O217" s="108"/>
      <c r="P217" s="111"/>
    </row>
    <row r="218" spans="1:17" x14ac:dyDescent="0.25">
      <c r="A218" s="161" t="s">
        <v>108</v>
      </c>
      <c r="B218" s="116" t="s">
        <v>107</v>
      </c>
      <c r="C218" s="5" t="s">
        <v>19</v>
      </c>
      <c r="D218" s="2">
        <v>914</v>
      </c>
      <c r="E218" s="3" t="s">
        <v>21</v>
      </c>
      <c r="F218" s="3" t="s">
        <v>22</v>
      </c>
      <c r="G218" s="3" t="s">
        <v>222</v>
      </c>
      <c r="H218" s="2">
        <v>600</v>
      </c>
      <c r="I218" s="20">
        <f>I219+I220</f>
        <v>1534.3</v>
      </c>
      <c r="J218" s="20">
        <f>J219+J220</f>
        <v>1534.3</v>
      </c>
      <c r="K218" s="142" t="s">
        <v>23</v>
      </c>
      <c r="L218" s="145" t="s">
        <v>177</v>
      </c>
      <c r="M218" s="145" t="s">
        <v>178</v>
      </c>
      <c r="N218" s="106">
        <v>68.67</v>
      </c>
      <c r="O218" s="106">
        <v>66.27</v>
      </c>
      <c r="P218" s="109" t="s">
        <v>368</v>
      </c>
    </row>
    <row r="219" spans="1:17" x14ac:dyDescent="0.25">
      <c r="A219" s="156"/>
      <c r="B219" s="116"/>
      <c r="C219" s="5" t="s">
        <v>49</v>
      </c>
      <c r="D219" s="2"/>
      <c r="E219" s="3"/>
      <c r="F219" s="3"/>
      <c r="G219" s="3"/>
      <c r="H219" s="2"/>
      <c r="I219" s="20">
        <v>289.3</v>
      </c>
      <c r="J219" s="20">
        <v>289.3</v>
      </c>
      <c r="K219" s="143"/>
      <c r="L219" s="146"/>
      <c r="M219" s="146"/>
      <c r="N219" s="107"/>
      <c r="O219" s="107"/>
      <c r="P219" s="110"/>
      <c r="Q219">
        <v>383.57501000000002</v>
      </c>
    </row>
    <row r="220" spans="1:17" x14ac:dyDescent="0.25">
      <c r="A220" s="156"/>
      <c r="B220" s="116"/>
      <c r="C220" s="5" t="s">
        <v>169</v>
      </c>
      <c r="D220" s="2"/>
      <c r="E220" s="3"/>
      <c r="F220" s="3"/>
      <c r="G220" s="3"/>
      <c r="H220" s="2"/>
      <c r="I220" s="20">
        <f>I221+I222</f>
        <v>1245</v>
      </c>
      <c r="J220" s="20">
        <f>J221+J222</f>
        <v>1245</v>
      </c>
      <c r="K220" s="143"/>
      <c r="L220" s="146"/>
      <c r="M220" s="146"/>
      <c r="N220" s="107"/>
      <c r="O220" s="107"/>
      <c r="P220" s="110"/>
    </row>
    <row r="221" spans="1:17" x14ac:dyDescent="0.25">
      <c r="A221" s="156"/>
      <c r="B221" s="116"/>
      <c r="C221" s="5" t="s">
        <v>20</v>
      </c>
      <c r="D221" s="2"/>
      <c r="E221" s="3"/>
      <c r="F221" s="3"/>
      <c r="G221" s="3"/>
      <c r="H221" s="2"/>
      <c r="I221" s="20">
        <v>1245</v>
      </c>
      <c r="J221" s="20">
        <v>1245</v>
      </c>
      <c r="K221" s="143"/>
      <c r="L221" s="146"/>
      <c r="M221" s="146"/>
      <c r="N221" s="107"/>
      <c r="O221" s="107"/>
      <c r="P221" s="110"/>
      <c r="Q221" t="s">
        <v>306</v>
      </c>
    </row>
    <row r="222" spans="1:17" x14ac:dyDescent="0.25">
      <c r="A222" s="157"/>
      <c r="B222" s="116"/>
      <c r="C222" s="5" t="s">
        <v>39</v>
      </c>
      <c r="D222" s="2"/>
      <c r="E222" s="3"/>
      <c r="F222" s="3"/>
      <c r="G222" s="3"/>
      <c r="H222" s="2"/>
      <c r="I222" s="20"/>
      <c r="J222" s="20"/>
      <c r="K222" s="144"/>
      <c r="L222" s="147"/>
      <c r="M222" s="147"/>
      <c r="N222" s="108"/>
      <c r="O222" s="108"/>
      <c r="P222" s="111"/>
    </row>
    <row r="223" spans="1:17" x14ac:dyDescent="0.25">
      <c r="A223" s="161" t="s">
        <v>110</v>
      </c>
      <c r="B223" s="116" t="s">
        <v>109</v>
      </c>
      <c r="C223" s="5" t="s">
        <v>19</v>
      </c>
      <c r="D223" s="2"/>
      <c r="E223" s="3"/>
      <c r="F223" s="3"/>
      <c r="G223" s="3"/>
      <c r="H223" s="2"/>
      <c r="I223" s="20">
        <f>I224+I225</f>
        <v>24860</v>
      </c>
      <c r="J223" s="20">
        <f>J224+J225</f>
        <v>11513.775240000001</v>
      </c>
      <c r="K223" s="142" t="s">
        <v>23</v>
      </c>
      <c r="L223" s="145" t="s">
        <v>177</v>
      </c>
      <c r="M223" s="145" t="s">
        <v>178</v>
      </c>
      <c r="N223" s="106">
        <v>68.67</v>
      </c>
      <c r="O223" s="106">
        <v>66.27</v>
      </c>
      <c r="P223" s="109" t="s">
        <v>390</v>
      </c>
    </row>
    <row r="224" spans="1:17" x14ac:dyDescent="0.25">
      <c r="A224" s="156"/>
      <c r="B224" s="116"/>
      <c r="C224" s="5" t="s">
        <v>49</v>
      </c>
      <c r="D224" s="2"/>
      <c r="E224" s="3"/>
      <c r="F224" s="3"/>
      <c r="G224" s="3"/>
      <c r="H224" s="2"/>
      <c r="I224" s="20"/>
      <c r="J224" s="20"/>
      <c r="K224" s="143"/>
      <c r="L224" s="146"/>
      <c r="M224" s="146"/>
      <c r="N224" s="107"/>
      <c r="O224" s="107"/>
      <c r="P224" s="110"/>
    </row>
    <row r="225" spans="1:19" x14ac:dyDescent="0.25">
      <c r="A225" s="156"/>
      <c r="B225" s="116"/>
      <c r="C225" s="5" t="s">
        <v>169</v>
      </c>
      <c r="D225" s="2"/>
      <c r="E225" s="3"/>
      <c r="F225" s="3"/>
      <c r="G225" s="3"/>
      <c r="H225" s="2"/>
      <c r="I225" s="20">
        <f>I226+I227</f>
        <v>24860</v>
      </c>
      <c r="J225" s="20">
        <f>J226+J227</f>
        <v>11513.775240000001</v>
      </c>
      <c r="K225" s="143"/>
      <c r="L225" s="146"/>
      <c r="M225" s="146"/>
      <c r="N225" s="107"/>
      <c r="O225" s="107"/>
      <c r="P225" s="110"/>
    </row>
    <row r="226" spans="1:19" x14ac:dyDescent="0.25">
      <c r="A226" s="156"/>
      <c r="B226" s="116"/>
      <c r="C226" s="5" t="s">
        <v>20</v>
      </c>
      <c r="D226" s="2">
        <v>914</v>
      </c>
      <c r="E226" s="3" t="s">
        <v>21</v>
      </c>
      <c r="F226" s="3" t="s">
        <v>21</v>
      </c>
      <c r="G226" s="3" t="s">
        <v>223</v>
      </c>
      <c r="H226" s="2">
        <v>200</v>
      </c>
      <c r="I226" s="20">
        <v>24860</v>
      </c>
      <c r="J226" s="20">
        <v>11513.775240000001</v>
      </c>
      <c r="K226" s="143"/>
      <c r="L226" s="146"/>
      <c r="M226" s="146"/>
      <c r="N226" s="107"/>
      <c r="O226" s="107"/>
      <c r="P226" s="110"/>
      <c r="Q226" t="s">
        <v>319</v>
      </c>
    </row>
    <row r="227" spans="1:19" x14ac:dyDescent="0.25">
      <c r="A227" s="157"/>
      <c r="B227" s="116"/>
      <c r="C227" s="5" t="s">
        <v>39</v>
      </c>
      <c r="D227" s="2"/>
      <c r="E227" s="3"/>
      <c r="F227" s="3"/>
      <c r="G227" s="3"/>
      <c r="H227" s="2"/>
      <c r="I227" s="20"/>
      <c r="J227" s="20"/>
      <c r="K227" s="144"/>
      <c r="L227" s="147"/>
      <c r="M227" s="147"/>
      <c r="N227" s="108"/>
      <c r="O227" s="108"/>
      <c r="P227" s="111"/>
    </row>
    <row r="228" spans="1:19" x14ac:dyDescent="0.25">
      <c r="A228" s="171" t="s">
        <v>112</v>
      </c>
      <c r="B228" s="174" t="s">
        <v>111</v>
      </c>
      <c r="C228" s="47" t="s">
        <v>19</v>
      </c>
      <c r="D228" s="48">
        <v>914</v>
      </c>
      <c r="E228" s="49"/>
      <c r="F228" s="49"/>
      <c r="G228" s="49" t="s">
        <v>225</v>
      </c>
      <c r="H228" s="50"/>
      <c r="I228" s="63">
        <f>I229+I230</f>
        <v>204996.4</v>
      </c>
      <c r="J228" s="63">
        <f>J229+J230</f>
        <v>155625.53899999999</v>
      </c>
      <c r="K228" s="175" t="s">
        <v>23</v>
      </c>
      <c r="L228" s="171"/>
      <c r="M228" s="171"/>
      <c r="N228" s="178"/>
      <c r="O228" s="162"/>
      <c r="P228" s="165"/>
    </row>
    <row r="229" spans="1:19" x14ac:dyDescent="0.25">
      <c r="A229" s="172"/>
      <c r="B229" s="174"/>
      <c r="C229" s="51" t="s">
        <v>49</v>
      </c>
      <c r="D229" s="48"/>
      <c r="E229" s="49"/>
      <c r="F229" s="49"/>
      <c r="G229" s="49"/>
      <c r="H229" s="48"/>
      <c r="I229" s="63">
        <f>I234</f>
        <v>202946.4</v>
      </c>
      <c r="J229" s="63">
        <f>J234</f>
        <v>154069.25628</v>
      </c>
      <c r="K229" s="176"/>
      <c r="L229" s="172"/>
      <c r="M229" s="172"/>
      <c r="N229" s="179"/>
      <c r="O229" s="163"/>
      <c r="P229" s="166"/>
    </row>
    <row r="230" spans="1:19" x14ac:dyDescent="0.25">
      <c r="A230" s="172"/>
      <c r="B230" s="174"/>
      <c r="C230" s="47" t="s">
        <v>169</v>
      </c>
      <c r="D230" s="50"/>
      <c r="E230" s="52"/>
      <c r="F230" s="52"/>
      <c r="G230" s="52"/>
      <c r="H230" s="50"/>
      <c r="I230" s="63">
        <f>I231+I232</f>
        <v>2050</v>
      </c>
      <c r="J230" s="63">
        <f>J231+J232</f>
        <v>1556.2827199999999</v>
      </c>
      <c r="K230" s="176"/>
      <c r="L230" s="172"/>
      <c r="M230" s="172"/>
      <c r="N230" s="179"/>
      <c r="O230" s="163"/>
      <c r="P230" s="166"/>
    </row>
    <row r="231" spans="1:19" x14ac:dyDescent="0.25">
      <c r="A231" s="172"/>
      <c r="B231" s="174"/>
      <c r="C231" s="51" t="s">
        <v>20</v>
      </c>
      <c r="D231" s="48"/>
      <c r="E231" s="49"/>
      <c r="F231" s="49"/>
      <c r="G231" s="49"/>
      <c r="H231" s="48"/>
      <c r="I231" s="63">
        <f>I236</f>
        <v>2050</v>
      </c>
      <c r="J231" s="63">
        <f>J236</f>
        <v>1556.2827199999999</v>
      </c>
      <c r="K231" s="176"/>
      <c r="L231" s="172"/>
      <c r="M231" s="172"/>
      <c r="N231" s="179"/>
      <c r="O231" s="163"/>
      <c r="P231" s="166"/>
    </row>
    <row r="232" spans="1:19" x14ac:dyDescent="0.25">
      <c r="A232" s="173"/>
      <c r="B232" s="174"/>
      <c r="C232" s="51" t="s">
        <v>39</v>
      </c>
      <c r="D232" s="48"/>
      <c r="E232" s="49"/>
      <c r="F232" s="49"/>
      <c r="G232" s="49"/>
      <c r="H232" s="48"/>
      <c r="I232" s="63">
        <f>I237</f>
        <v>0</v>
      </c>
      <c r="J232" s="63">
        <f>J237</f>
        <v>0</v>
      </c>
      <c r="K232" s="177"/>
      <c r="L232" s="173"/>
      <c r="M232" s="173"/>
      <c r="N232" s="180"/>
      <c r="O232" s="164"/>
      <c r="P232" s="167"/>
    </row>
    <row r="233" spans="1:19" x14ac:dyDescent="0.25">
      <c r="A233" s="161" t="s">
        <v>113</v>
      </c>
      <c r="B233" s="116" t="s">
        <v>114</v>
      </c>
      <c r="C233" s="5" t="s">
        <v>19</v>
      </c>
      <c r="D233" s="2">
        <v>914</v>
      </c>
      <c r="E233" s="3" t="s">
        <v>21</v>
      </c>
      <c r="F233" s="3" t="s">
        <v>56</v>
      </c>
      <c r="G233" s="3" t="s">
        <v>224</v>
      </c>
      <c r="H233" s="2">
        <v>600</v>
      </c>
      <c r="I233" s="20">
        <f>I234+I235</f>
        <v>204996.4</v>
      </c>
      <c r="J233" s="20">
        <f>J234+J235</f>
        <v>155625.53899999999</v>
      </c>
      <c r="K233" s="142" t="s">
        <v>23</v>
      </c>
      <c r="L233" s="145" t="s">
        <v>276</v>
      </c>
      <c r="M233" s="145" t="s">
        <v>277</v>
      </c>
      <c r="N233" s="168" t="s">
        <v>278</v>
      </c>
      <c r="O233" s="106" t="s">
        <v>386</v>
      </c>
      <c r="P233" s="109" t="s">
        <v>327</v>
      </c>
    </row>
    <row r="234" spans="1:19" x14ac:dyDescent="0.25">
      <c r="A234" s="156"/>
      <c r="B234" s="116"/>
      <c r="C234" s="5" t="s">
        <v>49</v>
      </c>
      <c r="D234" s="2"/>
      <c r="E234" s="3"/>
      <c r="F234" s="3"/>
      <c r="G234" s="3"/>
      <c r="H234" s="2"/>
      <c r="I234" s="20">
        <v>202946.4</v>
      </c>
      <c r="J234" s="20">
        <v>154069.25628</v>
      </c>
      <c r="K234" s="143"/>
      <c r="L234" s="146"/>
      <c r="M234" s="146"/>
      <c r="N234" s="169"/>
      <c r="O234" s="107"/>
      <c r="P234" s="110"/>
    </row>
    <row r="235" spans="1:19" x14ac:dyDescent="0.25">
      <c r="A235" s="156"/>
      <c r="B235" s="116"/>
      <c r="C235" s="24" t="s">
        <v>169</v>
      </c>
      <c r="D235" s="25"/>
      <c r="E235" s="26"/>
      <c r="F235" s="26"/>
      <c r="G235" s="26"/>
      <c r="H235" s="25"/>
      <c r="I235" s="20">
        <f>I236+I237</f>
        <v>2050</v>
      </c>
      <c r="J235" s="20">
        <f>J236+J237</f>
        <v>1556.2827199999999</v>
      </c>
      <c r="K235" s="143"/>
      <c r="L235" s="146"/>
      <c r="M235" s="146"/>
      <c r="N235" s="169"/>
      <c r="O235" s="107"/>
      <c r="P235" s="110"/>
      <c r="Q235" s="86" t="s">
        <v>255</v>
      </c>
      <c r="R235" s="88"/>
      <c r="S235" s="88"/>
    </row>
    <row r="236" spans="1:19" x14ac:dyDescent="0.25">
      <c r="A236" s="156"/>
      <c r="B236" s="116"/>
      <c r="C236" s="5" t="s">
        <v>20</v>
      </c>
      <c r="D236" s="2"/>
      <c r="E236" s="3"/>
      <c r="F236" s="3"/>
      <c r="G236" s="3"/>
      <c r="H236" s="2"/>
      <c r="I236" s="20">
        <v>2050</v>
      </c>
      <c r="J236" s="20">
        <v>1556.2827199999999</v>
      </c>
      <c r="K236" s="143"/>
      <c r="L236" s="146"/>
      <c r="M236" s="146"/>
      <c r="N236" s="169"/>
      <c r="O236" s="107"/>
      <c r="P236" s="110"/>
    </row>
    <row r="237" spans="1:19" x14ac:dyDescent="0.25">
      <c r="A237" s="157"/>
      <c r="B237" s="116"/>
      <c r="C237" s="5" t="s">
        <v>39</v>
      </c>
      <c r="D237" s="2"/>
      <c r="E237" s="3"/>
      <c r="F237" s="3"/>
      <c r="G237" s="3"/>
      <c r="H237" s="2"/>
      <c r="I237" s="20"/>
      <c r="J237" s="20"/>
      <c r="K237" s="144"/>
      <c r="L237" s="147"/>
      <c r="M237" s="147"/>
      <c r="N237" s="170"/>
      <c r="O237" s="108"/>
      <c r="P237" s="111"/>
    </row>
    <row r="238" spans="1:19" x14ac:dyDescent="0.25">
      <c r="A238" s="171" t="s">
        <v>116</v>
      </c>
      <c r="B238" s="174" t="s">
        <v>115</v>
      </c>
      <c r="C238" s="51" t="s">
        <v>19</v>
      </c>
      <c r="D238" s="48">
        <v>914</v>
      </c>
      <c r="E238" s="49"/>
      <c r="F238" s="49"/>
      <c r="G238" s="49" t="s">
        <v>226</v>
      </c>
      <c r="H238" s="48"/>
      <c r="I238" s="63">
        <f>I239+I240</f>
        <v>67283</v>
      </c>
      <c r="J238" s="63">
        <f>J239+J240</f>
        <v>66515.873910000009</v>
      </c>
      <c r="K238" s="175" t="s">
        <v>23</v>
      </c>
      <c r="L238" s="171"/>
      <c r="M238" s="171"/>
      <c r="N238" s="182"/>
      <c r="O238" s="162"/>
      <c r="P238" s="165"/>
    </row>
    <row r="239" spans="1:19" x14ac:dyDescent="0.25">
      <c r="A239" s="172"/>
      <c r="B239" s="174"/>
      <c r="C239" s="51" t="s">
        <v>49</v>
      </c>
      <c r="D239" s="48"/>
      <c r="E239" s="49"/>
      <c r="F239" s="49"/>
      <c r="G239" s="49"/>
      <c r="H239" s="48"/>
      <c r="I239" s="63">
        <f>I244+I249</f>
        <v>48953.9</v>
      </c>
      <c r="J239" s="63">
        <f>J244+J249</f>
        <v>48371.967470000003</v>
      </c>
      <c r="K239" s="176"/>
      <c r="L239" s="172"/>
      <c r="M239" s="172"/>
      <c r="N239" s="183"/>
      <c r="O239" s="163"/>
      <c r="P239" s="166"/>
    </row>
    <row r="240" spans="1:19" x14ac:dyDescent="0.25">
      <c r="A240" s="172"/>
      <c r="B240" s="174"/>
      <c r="C240" s="51" t="s">
        <v>169</v>
      </c>
      <c r="D240" s="48"/>
      <c r="E240" s="49"/>
      <c r="F240" s="49"/>
      <c r="G240" s="49"/>
      <c r="H240" s="48"/>
      <c r="I240" s="63">
        <f>I241+I242</f>
        <v>18329.099999999999</v>
      </c>
      <c r="J240" s="63">
        <f>J241+J242</f>
        <v>18143.906440000002</v>
      </c>
      <c r="K240" s="176"/>
      <c r="L240" s="172"/>
      <c r="M240" s="172"/>
      <c r="N240" s="183"/>
      <c r="O240" s="163"/>
      <c r="P240" s="166"/>
    </row>
    <row r="241" spans="1:17" x14ac:dyDescent="0.25">
      <c r="A241" s="172"/>
      <c r="B241" s="174"/>
      <c r="C241" s="51" t="s">
        <v>20</v>
      </c>
      <c r="D241" s="48"/>
      <c r="E241" s="49"/>
      <c r="F241" s="49"/>
      <c r="G241" s="49"/>
      <c r="H241" s="48"/>
      <c r="I241" s="63">
        <f>I246+I251</f>
        <v>18329.099999999999</v>
      </c>
      <c r="J241" s="63">
        <f>J246+J251</f>
        <v>18143.906440000002</v>
      </c>
      <c r="K241" s="176"/>
      <c r="L241" s="172"/>
      <c r="M241" s="172"/>
      <c r="N241" s="183"/>
      <c r="O241" s="163"/>
      <c r="P241" s="166"/>
    </row>
    <row r="242" spans="1:17" x14ac:dyDescent="0.25">
      <c r="A242" s="173"/>
      <c r="B242" s="174"/>
      <c r="C242" s="51" t="s">
        <v>39</v>
      </c>
      <c r="D242" s="48"/>
      <c r="E242" s="49"/>
      <c r="F242" s="49"/>
      <c r="G242" s="49"/>
      <c r="H242" s="48"/>
      <c r="I242" s="63">
        <f>I247+I252</f>
        <v>0</v>
      </c>
      <c r="J242" s="63">
        <f>J247+J252</f>
        <v>0</v>
      </c>
      <c r="K242" s="177"/>
      <c r="L242" s="173"/>
      <c r="M242" s="173"/>
      <c r="N242" s="184"/>
      <c r="O242" s="164"/>
      <c r="P242" s="167"/>
    </row>
    <row r="243" spans="1:17" x14ac:dyDescent="0.25">
      <c r="A243" s="161" t="s">
        <v>117</v>
      </c>
      <c r="B243" s="116" t="s">
        <v>188</v>
      </c>
      <c r="C243" s="5" t="s">
        <v>19</v>
      </c>
      <c r="D243" s="2">
        <v>914</v>
      </c>
      <c r="E243" s="3" t="s">
        <v>21</v>
      </c>
      <c r="F243" s="3" t="s">
        <v>21</v>
      </c>
      <c r="G243" s="3" t="s">
        <v>227</v>
      </c>
      <c r="H243" s="2">
        <v>200</v>
      </c>
      <c r="I243" s="20">
        <f>I244+I245</f>
        <v>47381</v>
      </c>
      <c r="J243" s="20">
        <f>J244+J245</f>
        <v>46974</v>
      </c>
      <c r="K243" s="142" t="s">
        <v>23</v>
      </c>
      <c r="L243" s="145" t="s">
        <v>279</v>
      </c>
      <c r="M243" s="145" t="s">
        <v>280</v>
      </c>
      <c r="N243" s="158" t="s">
        <v>281</v>
      </c>
      <c r="O243" s="106" t="s">
        <v>387</v>
      </c>
      <c r="P243" s="109" t="s">
        <v>337</v>
      </c>
    </row>
    <row r="244" spans="1:17" x14ac:dyDescent="0.25">
      <c r="A244" s="156"/>
      <c r="B244" s="116"/>
      <c r="C244" s="5" t="s">
        <v>49</v>
      </c>
      <c r="D244" s="2"/>
      <c r="E244" s="3"/>
      <c r="F244" s="3"/>
      <c r="G244" s="3"/>
      <c r="H244" s="2"/>
      <c r="I244" s="20">
        <v>29277</v>
      </c>
      <c r="J244" s="20">
        <v>29025.512289999999</v>
      </c>
      <c r="K244" s="143"/>
      <c r="L244" s="146"/>
      <c r="M244" s="146"/>
      <c r="N244" s="159"/>
      <c r="O244" s="107"/>
      <c r="P244" s="110"/>
    </row>
    <row r="245" spans="1:17" x14ac:dyDescent="0.25">
      <c r="A245" s="156"/>
      <c r="B245" s="116"/>
      <c r="C245" s="5" t="s">
        <v>169</v>
      </c>
      <c r="D245" s="2"/>
      <c r="E245" s="3"/>
      <c r="F245" s="3"/>
      <c r="G245" s="3"/>
      <c r="H245" s="2"/>
      <c r="I245" s="20">
        <f>I246+I247</f>
        <v>18104</v>
      </c>
      <c r="J245" s="20">
        <f>J246+J247</f>
        <v>17948.487710000001</v>
      </c>
      <c r="K245" s="143"/>
      <c r="L245" s="146"/>
      <c r="M245" s="146"/>
      <c r="N245" s="159"/>
      <c r="O245" s="107"/>
      <c r="P245" s="110"/>
    </row>
    <row r="246" spans="1:17" x14ac:dyDescent="0.25">
      <c r="A246" s="156"/>
      <c r="B246" s="116"/>
      <c r="C246" s="5" t="s">
        <v>20</v>
      </c>
      <c r="D246" s="2"/>
      <c r="E246" s="3"/>
      <c r="F246" s="3"/>
      <c r="G246" s="3"/>
      <c r="H246" s="2"/>
      <c r="I246" s="20">
        <v>18104</v>
      </c>
      <c r="J246" s="20">
        <v>17948.487710000001</v>
      </c>
      <c r="K246" s="143"/>
      <c r="L246" s="146"/>
      <c r="M246" s="146"/>
      <c r="N246" s="159"/>
      <c r="O246" s="107"/>
      <c r="P246" s="110"/>
      <c r="Q246" t="s">
        <v>307</v>
      </c>
    </row>
    <row r="247" spans="1:17" x14ac:dyDescent="0.25">
      <c r="A247" s="157"/>
      <c r="B247" s="116"/>
      <c r="C247" s="5" t="s">
        <v>39</v>
      </c>
      <c r="D247" s="2"/>
      <c r="E247" s="3"/>
      <c r="F247" s="3"/>
      <c r="G247" s="3"/>
      <c r="H247" s="2"/>
      <c r="I247" s="20"/>
      <c r="J247" s="20"/>
      <c r="K247" s="144"/>
      <c r="L247" s="147"/>
      <c r="M247" s="147"/>
      <c r="N247" s="160"/>
      <c r="O247" s="108"/>
      <c r="P247" s="111"/>
    </row>
    <row r="248" spans="1:17" x14ac:dyDescent="0.25">
      <c r="A248" s="161" t="s">
        <v>118</v>
      </c>
      <c r="B248" s="116" t="s">
        <v>256</v>
      </c>
      <c r="C248" s="5" t="s">
        <v>19</v>
      </c>
      <c r="D248" s="2">
        <v>914</v>
      </c>
      <c r="E248" s="3" t="s">
        <v>21</v>
      </c>
      <c r="F248" s="3" t="s">
        <v>21</v>
      </c>
      <c r="G248" s="3" t="s">
        <v>228</v>
      </c>
      <c r="H248" s="2">
        <v>200</v>
      </c>
      <c r="I248" s="20">
        <f>I249+I250</f>
        <v>19902</v>
      </c>
      <c r="J248" s="20">
        <f>J249+J250</f>
        <v>19541.873910000002</v>
      </c>
      <c r="K248" s="142" t="s">
        <v>23</v>
      </c>
      <c r="L248" s="145" t="s">
        <v>279</v>
      </c>
      <c r="M248" s="145" t="s">
        <v>280</v>
      </c>
      <c r="N248" s="168" t="s">
        <v>281</v>
      </c>
      <c r="O248" s="106" t="s">
        <v>388</v>
      </c>
      <c r="P248" s="109" t="s">
        <v>360</v>
      </c>
    </row>
    <row r="249" spans="1:17" x14ac:dyDescent="0.25">
      <c r="A249" s="156"/>
      <c r="B249" s="116"/>
      <c r="C249" s="5" t="s">
        <v>49</v>
      </c>
      <c r="D249" s="2"/>
      <c r="E249" s="3"/>
      <c r="F249" s="3"/>
      <c r="G249" s="3"/>
      <c r="H249" s="2"/>
      <c r="I249" s="20">
        <v>19676.900000000001</v>
      </c>
      <c r="J249" s="20">
        <v>19346.455180000001</v>
      </c>
      <c r="K249" s="143"/>
      <c r="L249" s="146"/>
      <c r="M249" s="146"/>
      <c r="N249" s="169"/>
      <c r="O249" s="107"/>
      <c r="P249" s="110"/>
    </row>
    <row r="250" spans="1:17" x14ac:dyDescent="0.25">
      <c r="A250" s="156"/>
      <c r="B250" s="116"/>
      <c r="C250" s="5" t="s">
        <v>169</v>
      </c>
      <c r="D250" s="2"/>
      <c r="E250" s="3"/>
      <c r="F250" s="3"/>
      <c r="G250" s="3"/>
      <c r="H250" s="2"/>
      <c r="I250" s="20">
        <f>I251+I252</f>
        <v>225.1</v>
      </c>
      <c r="J250" s="20">
        <f>J251+J252</f>
        <v>195.41873000000001</v>
      </c>
      <c r="K250" s="143"/>
      <c r="L250" s="146"/>
      <c r="M250" s="146"/>
      <c r="N250" s="169"/>
      <c r="O250" s="107"/>
      <c r="P250" s="110"/>
    </row>
    <row r="251" spans="1:17" x14ac:dyDescent="0.25">
      <c r="A251" s="156"/>
      <c r="B251" s="116"/>
      <c r="C251" s="5" t="s">
        <v>20</v>
      </c>
      <c r="D251" s="2"/>
      <c r="E251" s="3"/>
      <c r="F251" s="3"/>
      <c r="G251" s="3"/>
      <c r="H251" s="2"/>
      <c r="I251" s="20">
        <v>225.1</v>
      </c>
      <c r="J251" s="20">
        <v>195.41873000000001</v>
      </c>
      <c r="K251" s="143"/>
      <c r="L251" s="146"/>
      <c r="M251" s="146"/>
      <c r="N251" s="169"/>
      <c r="O251" s="107"/>
      <c r="P251" s="110"/>
      <c r="Q251" t="s">
        <v>310</v>
      </c>
    </row>
    <row r="252" spans="1:17" x14ac:dyDescent="0.25">
      <c r="A252" s="157"/>
      <c r="B252" s="116"/>
      <c r="C252" s="5" t="s">
        <v>39</v>
      </c>
      <c r="D252" s="2"/>
      <c r="E252" s="3"/>
      <c r="F252" s="3"/>
      <c r="G252" s="3"/>
      <c r="H252" s="2"/>
      <c r="I252" s="20"/>
      <c r="J252" s="20"/>
      <c r="K252" s="144"/>
      <c r="L252" s="147"/>
      <c r="M252" s="147"/>
      <c r="N252" s="170"/>
      <c r="O252" s="108"/>
      <c r="P252" s="111"/>
    </row>
    <row r="253" spans="1:17" ht="20.25" customHeight="1" x14ac:dyDescent="0.25">
      <c r="A253" s="171" t="s">
        <v>119</v>
      </c>
      <c r="B253" s="174" t="s">
        <v>396</v>
      </c>
      <c r="C253" s="47" t="s">
        <v>19</v>
      </c>
      <c r="D253" s="48">
        <v>914</v>
      </c>
      <c r="E253" s="49"/>
      <c r="F253" s="49"/>
      <c r="G253" s="49" t="s">
        <v>229</v>
      </c>
      <c r="H253" s="48"/>
      <c r="I253" s="63">
        <f>I254+I255</f>
        <v>9011.2100000000009</v>
      </c>
      <c r="J253" s="63">
        <f>J254+J255</f>
        <v>8925.0670000000009</v>
      </c>
      <c r="K253" s="175" t="s">
        <v>23</v>
      </c>
      <c r="L253" s="171"/>
      <c r="M253" s="171"/>
      <c r="N253" s="182"/>
      <c r="O253" s="162"/>
      <c r="P253" s="79"/>
    </row>
    <row r="254" spans="1:17" x14ac:dyDescent="0.25">
      <c r="A254" s="172"/>
      <c r="B254" s="174"/>
      <c r="C254" s="51" t="s">
        <v>49</v>
      </c>
      <c r="D254" s="48"/>
      <c r="E254" s="49"/>
      <c r="F254" s="49"/>
      <c r="G254" s="49"/>
      <c r="H254" s="48"/>
      <c r="I254" s="63">
        <f>I259</f>
        <v>8921.1</v>
      </c>
      <c r="J254" s="63">
        <f>J259</f>
        <v>8835.8158500000009</v>
      </c>
      <c r="K254" s="176"/>
      <c r="L254" s="172"/>
      <c r="M254" s="172"/>
      <c r="N254" s="183"/>
      <c r="O254" s="163"/>
      <c r="P254" s="80"/>
    </row>
    <row r="255" spans="1:17" x14ac:dyDescent="0.25">
      <c r="A255" s="172"/>
      <c r="B255" s="174"/>
      <c r="C255" s="47" t="s">
        <v>169</v>
      </c>
      <c r="D255" s="50"/>
      <c r="E255" s="52"/>
      <c r="F255" s="52"/>
      <c r="G255" s="52"/>
      <c r="H255" s="50"/>
      <c r="I255" s="63">
        <f>I256+I257</f>
        <v>90.11</v>
      </c>
      <c r="J255" s="63">
        <f>J256+J257</f>
        <v>89.251149999999996</v>
      </c>
      <c r="K255" s="176"/>
      <c r="L255" s="172"/>
      <c r="M255" s="172"/>
      <c r="N255" s="183"/>
      <c r="O255" s="163"/>
      <c r="P255" s="80"/>
    </row>
    <row r="256" spans="1:17" x14ac:dyDescent="0.25">
      <c r="A256" s="172"/>
      <c r="B256" s="174"/>
      <c r="C256" s="51" t="s">
        <v>20</v>
      </c>
      <c r="D256" s="48"/>
      <c r="E256" s="49"/>
      <c r="F256" s="49"/>
      <c r="G256" s="49"/>
      <c r="H256" s="48"/>
      <c r="I256" s="63">
        <f>I261</f>
        <v>90.11</v>
      </c>
      <c r="J256" s="63">
        <f>J261</f>
        <v>89.251149999999996</v>
      </c>
      <c r="K256" s="176"/>
      <c r="L256" s="172"/>
      <c r="M256" s="172"/>
      <c r="N256" s="183"/>
      <c r="O256" s="163"/>
      <c r="P256" s="80"/>
    </row>
    <row r="257" spans="1:17" x14ac:dyDescent="0.25">
      <c r="A257" s="173"/>
      <c r="B257" s="174"/>
      <c r="C257" s="51" t="s">
        <v>39</v>
      </c>
      <c r="D257" s="48"/>
      <c r="E257" s="49"/>
      <c r="F257" s="49"/>
      <c r="G257" s="49"/>
      <c r="H257" s="48"/>
      <c r="I257" s="63">
        <f>I262</f>
        <v>0</v>
      </c>
      <c r="J257" s="63">
        <f>J262</f>
        <v>0</v>
      </c>
      <c r="K257" s="177"/>
      <c r="L257" s="173"/>
      <c r="M257" s="173"/>
      <c r="N257" s="184"/>
      <c r="O257" s="164"/>
      <c r="P257" s="80"/>
    </row>
    <row r="258" spans="1:17" ht="17.25" customHeight="1" x14ac:dyDescent="0.25">
      <c r="A258" s="161" t="s">
        <v>121</v>
      </c>
      <c r="B258" s="116" t="s">
        <v>120</v>
      </c>
      <c r="C258" s="5" t="s">
        <v>19</v>
      </c>
      <c r="D258" s="2">
        <v>914</v>
      </c>
      <c r="E258" s="3" t="s">
        <v>21</v>
      </c>
      <c r="F258" s="3" t="s">
        <v>21</v>
      </c>
      <c r="G258" s="3" t="s">
        <v>230</v>
      </c>
      <c r="H258" s="2">
        <v>200</v>
      </c>
      <c r="I258" s="20">
        <f>I259+I260</f>
        <v>9011.2100000000009</v>
      </c>
      <c r="J258" s="20">
        <f>J259+J260</f>
        <v>8925.0670000000009</v>
      </c>
      <c r="K258" s="142" t="s">
        <v>23</v>
      </c>
      <c r="L258" s="145" t="s">
        <v>282</v>
      </c>
      <c r="M258" s="145" t="s">
        <v>280</v>
      </c>
      <c r="N258" s="168" t="s">
        <v>283</v>
      </c>
      <c r="O258" s="106" t="s">
        <v>403</v>
      </c>
      <c r="P258" s="181" t="s">
        <v>308</v>
      </c>
    </row>
    <row r="259" spans="1:17" x14ac:dyDescent="0.25">
      <c r="A259" s="156"/>
      <c r="B259" s="116"/>
      <c r="C259" s="5" t="s">
        <v>49</v>
      </c>
      <c r="D259" s="2"/>
      <c r="E259" s="3"/>
      <c r="F259" s="3"/>
      <c r="G259" s="3"/>
      <c r="H259" s="2"/>
      <c r="I259" s="20">
        <v>8921.1</v>
      </c>
      <c r="J259" s="20">
        <v>8835.8158500000009</v>
      </c>
      <c r="K259" s="143"/>
      <c r="L259" s="146"/>
      <c r="M259" s="146"/>
      <c r="N259" s="169"/>
      <c r="O259" s="107"/>
      <c r="P259" s="181"/>
    </row>
    <row r="260" spans="1:17" x14ac:dyDescent="0.25">
      <c r="A260" s="156"/>
      <c r="B260" s="116"/>
      <c r="C260" s="5" t="s">
        <v>169</v>
      </c>
      <c r="D260" s="2"/>
      <c r="E260" s="3"/>
      <c r="F260" s="3"/>
      <c r="G260" s="3"/>
      <c r="H260" s="2"/>
      <c r="I260" s="20">
        <f>I261+I262</f>
        <v>90.11</v>
      </c>
      <c r="J260" s="20">
        <f>J261+J262</f>
        <v>89.251149999999996</v>
      </c>
      <c r="K260" s="143"/>
      <c r="L260" s="146"/>
      <c r="M260" s="146"/>
      <c r="N260" s="169"/>
      <c r="O260" s="107"/>
      <c r="P260" s="181"/>
    </row>
    <row r="261" spans="1:17" ht="16.5" customHeight="1" x14ac:dyDescent="0.25">
      <c r="A261" s="156"/>
      <c r="B261" s="116"/>
      <c r="C261" s="5" t="s">
        <v>20</v>
      </c>
      <c r="D261" s="2"/>
      <c r="E261" s="3"/>
      <c r="F261" s="3"/>
      <c r="G261" s="3"/>
      <c r="H261" s="2"/>
      <c r="I261" s="20">
        <v>90.11</v>
      </c>
      <c r="J261" s="20">
        <v>89.251149999999996</v>
      </c>
      <c r="K261" s="143"/>
      <c r="L261" s="146"/>
      <c r="M261" s="146"/>
      <c r="N261" s="169"/>
      <c r="O261" s="107"/>
      <c r="P261" s="181"/>
      <c r="Q261" t="s">
        <v>309</v>
      </c>
    </row>
    <row r="262" spans="1:17" x14ac:dyDescent="0.25">
      <c r="A262" s="157"/>
      <c r="B262" s="116"/>
      <c r="C262" s="5" t="s">
        <v>39</v>
      </c>
      <c r="D262" s="2"/>
      <c r="E262" s="3"/>
      <c r="F262" s="3"/>
      <c r="G262" s="3"/>
      <c r="H262" s="2"/>
      <c r="I262" s="20"/>
      <c r="J262" s="20"/>
      <c r="K262" s="144"/>
      <c r="L262" s="147"/>
      <c r="M262" s="147"/>
      <c r="N262" s="170"/>
      <c r="O262" s="108"/>
      <c r="P262" s="181"/>
    </row>
    <row r="263" spans="1:17" ht="15" customHeight="1" x14ac:dyDescent="0.25">
      <c r="A263" s="171" t="s">
        <v>123</v>
      </c>
      <c r="B263" s="174" t="s">
        <v>122</v>
      </c>
      <c r="C263" s="51" t="s">
        <v>19</v>
      </c>
      <c r="D263" s="48">
        <v>914</v>
      </c>
      <c r="E263" s="49"/>
      <c r="F263" s="49"/>
      <c r="G263" s="49" t="s">
        <v>231</v>
      </c>
      <c r="H263" s="48"/>
      <c r="I263" s="63">
        <f>I264+I265</f>
        <v>581699.80000000005</v>
      </c>
      <c r="J263" s="63">
        <f>J264+J265</f>
        <v>0</v>
      </c>
      <c r="K263" s="175" t="s">
        <v>23</v>
      </c>
      <c r="L263" s="171"/>
      <c r="M263" s="171"/>
      <c r="N263" s="162"/>
      <c r="O263" s="162"/>
      <c r="P263" s="242"/>
    </row>
    <row r="264" spans="1:17" x14ac:dyDescent="0.25">
      <c r="A264" s="172"/>
      <c r="B264" s="174"/>
      <c r="C264" s="51" t="s">
        <v>49</v>
      </c>
      <c r="D264" s="48"/>
      <c r="E264" s="49"/>
      <c r="F264" s="49"/>
      <c r="G264" s="49"/>
      <c r="H264" s="48"/>
      <c r="I264" s="63">
        <f>I269</f>
        <v>571699.80000000005</v>
      </c>
      <c r="J264" s="63">
        <f>J269</f>
        <v>0</v>
      </c>
      <c r="K264" s="176"/>
      <c r="L264" s="172"/>
      <c r="M264" s="172"/>
      <c r="N264" s="163"/>
      <c r="O264" s="163"/>
      <c r="P264" s="243"/>
    </row>
    <row r="265" spans="1:17" x14ac:dyDescent="0.25">
      <c r="A265" s="172"/>
      <c r="B265" s="174"/>
      <c r="C265" s="51" t="s">
        <v>169</v>
      </c>
      <c r="D265" s="48"/>
      <c r="E265" s="49"/>
      <c r="F265" s="49"/>
      <c r="G265" s="49"/>
      <c r="H265" s="48"/>
      <c r="I265" s="63">
        <f>I266+I267</f>
        <v>10000</v>
      </c>
      <c r="J265" s="63">
        <f>J266+J267</f>
        <v>0</v>
      </c>
      <c r="K265" s="176"/>
      <c r="L265" s="172"/>
      <c r="M265" s="172"/>
      <c r="N265" s="163"/>
      <c r="O265" s="163"/>
      <c r="P265" s="243"/>
    </row>
    <row r="266" spans="1:17" x14ac:dyDescent="0.25">
      <c r="A266" s="172"/>
      <c r="B266" s="174"/>
      <c r="C266" s="51" t="s">
        <v>20</v>
      </c>
      <c r="D266" s="48"/>
      <c r="E266" s="49"/>
      <c r="F266" s="49"/>
      <c r="G266" s="49"/>
      <c r="H266" s="48"/>
      <c r="I266" s="63">
        <f>I271</f>
        <v>10000</v>
      </c>
      <c r="J266" s="63">
        <f>J271</f>
        <v>0</v>
      </c>
      <c r="K266" s="176"/>
      <c r="L266" s="172"/>
      <c r="M266" s="172"/>
      <c r="N266" s="163"/>
      <c r="O266" s="163"/>
      <c r="P266" s="243"/>
    </row>
    <row r="267" spans="1:17" x14ac:dyDescent="0.25">
      <c r="A267" s="173"/>
      <c r="B267" s="174"/>
      <c r="C267" s="51" t="s">
        <v>39</v>
      </c>
      <c r="D267" s="48"/>
      <c r="E267" s="49"/>
      <c r="F267" s="49"/>
      <c r="G267" s="49"/>
      <c r="H267" s="48"/>
      <c r="I267" s="63">
        <f>I272</f>
        <v>0</v>
      </c>
      <c r="J267" s="63">
        <f>J272</f>
        <v>0</v>
      </c>
      <c r="K267" s="177"/>
      <c r="L267" s="173"/>
      <c r="M267" s="173"/>
      <c r="N267" s="164"/>
      <c r="O267" s="164"/>
      <c r="P267" s="244"/>
    </row>
    <row r="268" spans="1:17" ht="15" customHeight="1" x14ac:dyDescent="0.25">
      <c r="A268" s="161" t="s">
        <v>125</v>
      </c>
      <c r="B268" s="116" t="s">
        <v>124</v>
      </c>
      <c r="C268" s="5" t="s">
        <v>19</v>
      </c>
      <c r="D268" s="2">
        <v>914</v>
      </c>
      <c r="E268" s="3" t="s">
        <v>21</v>
      </c>
      <c r="F268" s="3" t="s">
        <v>21</v>
      </c>
      <c r="G268" s="3" t="s">
        <v>232</v>
      </c>
      <c r="H268" s="40">
        <v>400</v>
      </c>
      <c r="I268" s="72">
        <f>I269+I270</f>
        <v>581699.80000000005</v>
      </c>
      <c r="J268" s="72">
        <f>J269+J270</f>
        <v>0</v>
      </c>
      <c r="K268" s="142" t="s">
        <v>23</v>
      </c>
      <c r="L268" s="145" t="s">
        <v>190</v>
      </c>
      <c r="M268" s="145" t="s">
        <v>189</v>
      </c>
      <c r="N268" s="106" t="s">
        <v>275</v>
      </c>
      <c r="O268" s="106" t="s">
        <v>385</v>
      </c>
      <c r="P268" s="112" t="s">
        <v>395</v>
      </c>
    </row>
    <row r="269" spans="1:17" x14ac:dyDescent="0.25">
      <c r="A269" s="156"/>
      <c r="B269" s="116"/>
      <c r="C269" s="5" t="s">
        <v>49</v>
      </c>
      <c r="D269" s="2"/>
      <c r="E269" s="3"/>
      <c r="F269" s="3"/>
      <c r="G269" s="3"/>
      <c r="H269" s="40"/>
      <c r="I269" s="20">
        <v>571699.80000000005</v>
      </c>
      <c r="J269" s="20"/>
      <c r="K269" s="143"/>
      <c r="L269" s="146"/>
      <c r="M269" s="146"/>
      <c r="N269" s="107"/>
      <c r="O269" s="107"/>
      <c r="P269" s="113"/>
    </row>
    <row r="270" spans="1:17" x14ac:dyDescent="0.25">
      <c r="A270" s="156"/>
      <c r="B270" s="116"/>
      <c r="C270" s="5" t="s">
        <v>169</v>
      </c>
      <c r="D270" s="2"/>
      <c r="E270" s="3"/>
      <c r="F270" s="3"/>
      <c r="G270" s="3"/>
      <c r="H270" s="40"/>
      <c r="I270" s="20">
        <f>I271+I272</f>
        <v>10000</v>
      </c>
      <c r="J270" s="20">
        <f>J271+J272</f>
        <v>0</v>
      </c>
      <c r="K270" s="143"/>
      <c r="L270" s="146"/>
      <c r="M270" s="146"/>
      <c r="N270" s="107"/>
      <c r="O270" s="107"/>
      <c r="P270" s="113"/>
    </row>
    <row r="271" spans="1:17" x14ac:dyDescent="0.25">
      <c r="A271" s="156"/>
      <c r="B271" s="116"/>
      <c r="C271" s="5" t="s">
        <v>20</v>
      </c>
      <c r="D271" s="2"/>
      <c r="E271" s="3"/>
      <c r="F271" s="3"/>
      <c r="G271" s="3"/>
      <c r="H271" s="40"/>
      <c r="I271" s="20">
        <v>10000</v>
      </c>
      <c r="J271" s="20"/>
      <c r="K271" s="143"/>
      <c r="L271" s="146"/>
      <c r="M271" s="146"/>
      <c r="N271" s="107"/>
      <c r="O271" s="107"/>
      <c r="P271" s="113"/>
    </row>
    <row r="272" spans="1:17" x14ac:dyDescent="0.25">
      <c r="A272" s="157"/>
      <c r="B272" s="116"/>
      <c r="C272" s="5" t="s">
        <v>39</v>
      </c>
      <c r="D272" s="2"/>
      <c r="E272" s="3"/>
      <c r="F272" s="3"/>
      <c r="G272" s="3"/>
      <c r="H272" s="40"/>
      <c r="I272" s="20"/>
      <c r="J272" s="20"/>
      <c r="K272" s="144"/>
      <c r="L272" s="147"/>
      <c r="M272" s="147"/>
      <c r="N272" s="108"/>
      <c r="O272" s="108"/>
      <c r="P272" s="114"/>
    </row>
    <row r="273" spans="1:17" x14ac:dyDescent="0.25">
      <c r="A273" s="171" t="s">
        <v>127</v>
      </c>
      <c r="B273" s="174" t="s">
        <v>126</v>
      </c>
      <c r="C273" s="51" t="s">
        <v>19</v>
      </c>
      <c r="D273" s="48">
        <v>914</v>
      </c>
      <c r="E273" s="49"/>
      <c r="F273" s="49"/>
      <c r="G273" s="49" t="s">
        <v>233</v>
      </c>
      <c r="H273" s="48"/>
      <c r="I273" s="63">
        <f>I274+I275</f>
        <v>99.9</v>
      </c>
      <c r="J273" s="63">
        <f>J274+J275</f>
        <v>99.530320000000003</v>
      </c>
      <c r="K273" s="175" t="s">
        <v>23</v>
      </c>
      <c r="L273" s="171"/>
      <c r="M273" s="171"/>
      <c r="N273" s="162"/>
      <c r="O273" s="162"/>
      <c r="P273" s="162"/>
    </row>
    <row r="274" spans="1:17" x14ac:dyDescent="0.25">
      <c r="A274" s="172"/>
      <c r="B274" s="174"/>
      <c r="C274" s="51" t="s">
        <v>49</v>
      </c>
      <c r="D274" s="48"/>
      <c r="E274" s="49"/>
      <c r="F274" s="49"/>
      <c r="G274" s="49"/>
      <c r="H274" s="48"/>
      <c r="I274" s="63">
        <f>I279</f>
        <v>99.9</v>
      </c>
      <c r="J274" s="63">
        <f>J279</f>
        <v>99.530320000000003</v>
      </c>
      <c r="K274" s="176"/>
      <c r="L274" s="172"/>
      <c r="M274" s="172"/>
      <c r="N274" s="163"/>
      <c r="O274" s="163"/>
      <c r="P274" s="163"/>
    </row>
    <row r="275" spans="1:17" x14ac:dyDescent="0.25">
      <c r="A275" s="172"/>
      <c r="B275" s="174"/>
      <c r="C275" s="51" t="s">
        <v>169</v>
      </c>
      <c r="D275" s="48"/>
      <c r="E275" s="49"/>
      <c r="F275" s="49"/>
      <c r="G275" s="49"/>
      <c r="H275" s="48"/>
      <c r="I275" s="63">
        <f>I276+I277</f>
        <v>0</v>
      </c>
      <c r="J275" s="63">
        <f>J276+J277</f>
        <v>0</v>
      </c>
      <c r="K275" s="176"/>
      <c r="L275" s="172"/>
      <c r="M275" s="172"/>
      <c r="N275" s="163"/>
      <c r="O275" s="163"/>
      <c r="P275" s="163"/>
    </row>
    <row r="276" spans="1:17" x14ac:dyDescent="0.25">
      <c r="A276" s="172"/>
      <c r="B276" s="174"/>
      <c r="C276" s="51" t="s">
        <v>20</v>
      </c>
      <c r="D276" s="48"/>
      <c r="E276" s="49"/>
      <c r="F276" s="49"/>
      <c r="G276" s="49"/>
      <c r="H276" s="48"/>
      <c r="I276" s="63">
        <f>I281</f>
        <v>0</v>
      </c>
      <c r="J276" s="63">
        <f>J281</f>
        <v>0</v>
      </c>
      <c r="K276" s="176"/>
      <c r="L276" s="172"/>
      <c r="M276" s="172"/>
      <c r="N276" s="163"/>
      <c r="O276" s="163"/>
      <c r="P276" s="163"/>
    </row>
    <row r="277" spans="1:17" x14ac:dyDescent="0.25">
      <c r="A277" s="173"/>
      <c r="B277" s="174"/>
      <c r="C277" s="51" t="s">
        <v>39</v>
      </c>
      <c r="D277" s="48"/>
      <c r="E277" s="49"/>
      <c r="F277" s="49"/>
      <c r="G277" s="49"/>
      <c r="H277" s="48"/>
      <c r="I277" s="63">
        <f>I282</f>
        <v>0</v>
      </c>
      <c r="J277" s="63">
        <f>J282</f>
        <v>0</v>
      </c>
      <c r="K277" s="177"/>
      <c r="L277" s="173"/>
      <c r="M277" s="173"/>
      <c r="N277" s="164"/>
      <c r="O277" s="164"/>
      <c r="P277" s="164"/>
    </row>
    <row r="278" spans="1:17" x14ac:dyDescent="0.25">
      <c r="A278" s="161" t="s">
        <v>129</v>
      </c>
      <c r="B278" s="116" t="s">
        <v>128</v>
      </c>
      <c r="C278" s="5" t="s">
        <v>19</v>
      </c>
      <c r="D278" s="2"/>
      <c r="E278" s="3"/>
      <c r="F278" s="3"/>
      <c r="G278" s="3"/>
      <c r="H278" s="2"/>
      <c r="I278" s="20">
        <f>I279+I280</f>
        <v>99.9</v>
      </c>
      <c r="J278" s="20">
        <f>J279+J280</f>
        <v>99.530320000000003</v>
      </c>
      <c r="K278" s="149" t="s">
        <v>23</v>
      </c>
      <c r="L278" s="145" t="s">
        <v>177</v>
      </c>
      <c r="M278" s="145" t="s">
        <v>178</v>
      </c>
      <c r="N278" s="106">
        <v>68.67</v>
      </c>
      <c r="O278" s="106">
        <v>66.27</v>
      </c>
      <c r="P278" s="112" t="s">
        <v>332</v>
      </c>
    </row>
    <row r="279" spans="1:17" x14ac:dyDescent="0.25">
      <c r="A279" s="156"/>
      <c r="B279" s="116"/>
      <c r="C279" s="5" t="s">
        <v>49</v>
      </c>
      <c r="D279" s="2">
        <v>914</v>
      </c>
      <c r="E279" s="3" t="s">
        <v>21</v>
      </c>
      <c r="F279" s="3" t="s">
        <v>21</v>
      </c>
      <c r="G279" s="3" t="s">
        <v>84</v>
      </c>
      <c r="H279" s="2">
        <v>200</v>
      </c>
      <c r="I279" s="20">
        <v>99.9</v>
      </c>
      <c r="J279" s="20">
        <v>99.530320000000003</v>
      </c>
      <c r="K279" s="150"/>
      <c r="L279" s="146"/>
      <c r="M279" s="146"/>
      <c r="N279" s="107"/>
      <c r="O279" s="107"/>
      <c r="P279" s="113"/>
    </row>
    <row r="280" spans="1:17" x14ac:dyDescent="0.25">
      <c r="A280" s="156"/>
      <c r="B280" s="116"/>
      <c r="C280" s="5" t="s">
        <v>169</v>
      </c>
      <c r="D280" s="2"/>
      <c r="E280" s="3"/>
      <c r="F280" s="3"/>
      <c r="G280" s="3"/>
      <c r="H280" s="2"/>
      <c r="I280" s="20">
        <f>I281+I282</f>
        <v>0</v>
      </c>
      <c r="J280" s="20">
        <f>J281+J282</f>
        <v>0</v>
      </c>
      <c r="K280" s="150"/>
      <c r="L280" s="146"/>
      <c r="M280" s="146"/>
      <c r="N280" s="107"/>
      <c r="O280" s="107"/>
      <c r="P280" s="113"/>
      <c r="Q280" t="s">
        <v>325</v>
      </c>
    </row>
    <row r="281" spans="1:17" x14ac:dyDescent="0.25">
      <c r="A281" s="156"/>
      <c r="B281" s="116"/>
      <c r="C281" s="5" t="s">
        <v>20</v>
      </c>
      <c r="D281" s="2"/>
      <c r="E281" s="3"/>
      <c r="F281" s="3"/>
      <c r="G281" s="3"/>
      <c r="H281" s="2"/>
      <c r="I281" s="20"/>
      <c r="J281" s="20"/>
      <c r="K281" s="150"/>
      <c r="L281" s="146"/>
      <c r="M281" s="146"/>
      <c r="N281" s="107"/>
      <c r="O281" s="107"/>
      <c r="P281" s="113"/>
    </row>
    <row r="282" spans="1:17" x14ac:dyDescent="0.25">
      <c r="A282" s="157"/>
      <c r="B282" s="116"/>
      <c r="C282" s="5" t="s">
        <v>39</v>
      </c>
      <c r="D282" s="2"/>
      <c r="E282" s="3"/>
      <c r="F282" s="3"/>
      <c r="G282" s="3"/>
      <c r="H282" s="2"/>
      <c r="I282" s="20"/>
      <c r="J282" s="20"/>
      <c r="K282" s="151"/>
      <c r="L282" s="147"/>
      <c r="M282" s="147"/>
      <c r="N282" s="108"/>
      <c r="O282" s="108"/>
      <c r="P282" s="114"/>
    </row>
    <row r="283" spans="1:17" x14ac:dyDescent="0.25">
      <c r="A283" s="171" t="s">
        <v>131</v>
      </c>
      <c r="B283" s="174" t="s">
        <v>130</v>
      </c>
      <c r="C283" s="51" t="s">
        <v>19</v>
      </c>
      <c r="D283" s="48">
        <v>914</v>
      </c>
      <c r="E283" s="49"/>
      <c r="F283" s="49"/>
      <c r="G283" s="49" t="s">
        <v>234</v>
      </c>
      <c r="H283" s="48"/>
      <c r="I283" s="63">
        <f>I284+I285</f>
        <v>296196.90000000002</v>
      </c>
      <c r="J283" s="63">
        <f>J284+J285</f>
        <v>224371.39269000004</v>
      </c>
      <c r="K283" s="175" t="s">
        <v>23</v>
      </c>
      <c r="L283" s="171"/>
      <c r="M283" s="171"/>
      <c r="N283" s="162"/>
      <c r="O283" s="162"/>
      <c r="P283" s="162"/>
    </row>
    <row r="284" spans="1:17" x14ac:dyDescent="0.25">
      <c r="A284" s="172"/>
      <c r="B284" s="174"/>
      <c r="C284" s="51" t="s">
        <v>49</v>
      </c>
      <c r="D284" s="48"/>
      <c r="E284" s="49"/>
      <c r="F284" s="49"/>
      <c r="G284" s="49"/>
      <c r="H284" s="48"/>
      <c r="I284" s="63">
        <f>I289+I294+I299+I304</f>
        <v>289530.5</v>
      </c>
      <c r="J284" s="63">
        <f>J289+J294+J299+J304</f>
        <v>219317.49122000003</v>
      </c>
      <c r="K284" s="176"/>
      <c r="L284" s="172"/>
      <c r="M284" s="172"/>
      <c r="N284" s="163"/>
      <c r="O284" s="163"/>
      <c r="P284" s="163"/>
    </row>
    <row r="285" spans="1:17" x14ac:dyDescent="0.25">
      <c r="A285" s="172"/>
      <c r="B285" s="174"/>
      <c r="C285" s="51" t="s">
        <v>169</v>
      </c>
      <c r="D285" s="48"/>
      <c r="E285" s="49"/>
      <c r="F285" s="49"/>
      <c r="G285" s="49"/>
      <c r="H285" s="48"/>
      <c r="I285" s="63">
        <f>I286+I287</f>
        <v>6666.4</v>
      </c>
      <c r="J285" s="63">
        <f>J286+J287</f>
        <v>5053.9014699999998</v>
      </c>
      <c r="K285" s="176"/>
      <c r="L285" s="172"/>
      <c r="M285" s="172"/>
      <c r="N285" s="163"/>
      <c r="O285" s="163"/>
      <c r="P285" s="163"/>
    </row>
    <row r="286" spans="1:17" x14ac:dyDescent="0.25">
      <c r="A286" s="172"/>
      <c r="B286" s="174"/>
      <c r="C286" s="51" t="s">
        <v>20</v>
      </c>
      <c r="D286" s="48"/>
      <c r="E286" s="49"/>
      <c r="F286" s="49"/>
      <c r="G286" s="49"/>
      <c r="H286" s="48"/>
      <c r="I286" s="63">
        <f>I291+I296+I301+I306</f>
        <v>6666.4</v>
      </c>
      <c r="J286" s="63">
        <f>J291+J296+J301+J306</f>
        <v>5053.9014699999998</v>
      </c>
      <c r="K286" s="176"/>
      <c r="L286" s="172"/>
      <c r="M286" s="172"/>
      <c r="N286" s="163"/>
      <c r="O286" s="163"/>
      <c r="P286" s="163"/>
    </row>
    <row r="287" spans="1:17" x14ac:dyDescent="0.25">
      <c r="A287" s="173"/>
      <c r="B287" s="174"/>
      <c r="C287" s="51" t="s">
        <v>39</v>
      </c>
      <c r="D287" s="48"/>
      <c r="E287" s="49"/>
      <c r="F287" s="49"/>
      <c r="G287" s="49"/>
      <c r="H287" s="48"/>
      <c r="I287" s="63">
        <f>I292+I297+I302+I307</f>
        <v>0</v>
      </c>
      <c r="J287" s="63">
        <f>J292+J297+J302+J307</f>
        <v>0</v>
      </c>
      <c r="K287" s="177"/>
      <c r="L287" s="173"/>
      <c r="M287" s="173"/>
      <c r="N287" s="164"/>
      <c r="O287" s="164"/>
      <c r="P287" s="164"/>
    </row>
    <row r="288" spans="1:17" x14ac:dyDescent="0.25">
      <c r="A288" s="161" t="s">
        <v>133</v>
      </c>
      <c r="B288" s="116" t="s">
        <v>132</v>
      </c>
      <c r="C288" s="5" t="s">
        <v>19</v>
      </c>
      <c r="D288" s="2">
        <v>914</v>
      </c>
      <c r="E288" s="3" t="s">
        <v>21</v>
      </c>
      <c r="F288" s="3" t="s">
        <v>21</v>
      </c>
      <c r="G288" s="3" t="s">
        <v>85</v>
      </c>
      <c r="H288" s="2">
        <v>400</v>
      </c>
      <c r="I288" s="20">
        <f>I289+I290</f>
        <v>121372.5</v>
      </c>
      <c r="J288" s="20">
        <f>J289+J290</f>
        <v>75215.207280000002</v>
      </c>
      <c r="K288" s="142" t="s">
        <v>23</v>
      </c>
      <c r="L288" s="145" t="s">
        <v>177</v>
      </c>
      <c r="M288" s="145" t="s">
        <v>178</v>
      </c>
      <c r="N288" s="106">
        <v>68.67</v>
      </c>
      <c r="O288" s="106">
        <v>66.27</v>
      </c>
      <c r="P288" s="185" t="s">
        <v>361</v>
      </c>
    </row>
    <row r="289" spans="1:16" x14ac:dyDescent="0.25">
      <c r="A289" s="156"/>
      <c r="B289" s="116"/>
      <c r="C289" s="5" t="s">
        <v>49</v>
      </c>
      <c r="D289" s="2"/>
      <c r="E289" s="3"/>
      <c r="F289" s="3"/>
      <c r="G289" s="3"/>
      <c r="H289" s="2"/>
      <c r="I289" s="20">
        <v>118640.5</v>
      </c>
      <c r="J289" s="20">
        <v>73520.900460000004</v>
      </c>
      <c r="K289" s="143"/>
      <c r="L289" s="146"/>
      <c r="M289" s="146"/>
      <c r="N289" s="107"/>
      <c r="O289" s="107"/>
      <c r="P289" s="186"/>
    </row>
    <row r="290" spans="1:16" x14ac:dyDescent="0.25">
      <c r="A290" s="156"/>
      <c r="B290" s="116"/>
      <c r="C290" s="5" t="s">
        <v>169</v>
      </c>
      <c r="D290" s="2"/>
      <c r="E290" s="3"/>
      <c r="F290" s="3"/>
      <c r="G290" s="3"/>
      <c r="H290" s="2"/>
      <c r="I290" s="20">
        <f>I291+I292</f>
        <v>2732</v>
      </c>
      <c r="J290" s="20">
        <f>J291+J292</f>
        <v>1694.30682</v>
      </c>
      <c r="K290" s="143"/>
      <c r="L290" s="146"/>
      <c r="M290" s="146"/>
      <c r="N290" s="107"/>
      <c r="O290" s="107"/>
      <c r="P290" s="186"/>
    </row>
    <row r="291" spans="1:16" x14ac:dyDescent="0.25">
      <c r="A291" s="156"/>
      <c r="B291" s="116"/>
      <c r="C291" s="5" t="s">
        <v>20</v>
      </c>
      <c r="D291" s="2"/>
      <c r="E291" s="3"/>
      <c r="F291" s="3"/>
      <c r="G291" s="3"/>
      <c r="H291" s="2"/>
      <c r="I291" s="20">
        <v>2732</v>
      </c>
      <c r="J291" s="20">
        <v>1694.30682</v>
      </c>
      <c r="K291" s="143"/>
      <c r="L291" s="146"/>
      <c r="M291" s="146"/>
      <c r="N291" s="107"/>
      <c r="O291" s="107"/>
      <c r="P291" s="186"/>
    </row>
    <row r="292" spans="1:16" x14ac:dyDescent="0.25">
      <c r="A292" s="157"/>
      <c r="B292" s="116"/>
      <c r="C292" s="5" t="s">
        <v>39</v>
      </c>
      <c r="D292" s="2"/>
      <c r="E292" s="3"/>
      <c r="F292" s="3"/>
      <c r="G292" s="3"/>
      <c r="H292" s="2"/>
      <c r="I292" s="20"/>
      <c r="J292" s="20"/>
      <c r="K292" s="144"/>
      <c r="L292" s="147"/>
      <c r="M292" s="147"/>
      <c r="N292" s="108"/>
      <c r="O292" s="108"/>
      <c r="P292" s="187"/>
    </row>
    <row r="293" spans="1:16" x14ac:dyDescent="0.25">
      <c r="A293" s="161" t="s">
        <v>135</v>
      </c>
      <c r="B293" s="116" t="s">
        <v>134</v>
      </c>
      <c r="C293" s="5" t="s">
        <v>19</v>
      </c>
      <c r="D293" s="2">
        <v>914</v>
      </c>
      <c r="E293" s="3" t="s">
        <v>21</v>
      </c>
      <c r="F293" s="3" t="s">
        <v>21</v>
      </c>
      <c r="G293" s="3" t="s">
        <v>85</v>
      </c>
      <c r="H293" s="2">
        <v>200</v>
      </c>
      <c r="I293" s="20">
        <f>I294+I295</f>
        <v>95769.489999999991</v>
      </c>
      <c r="J293" s="20">
        <f>J294+J295</f>
        <v>70230.059909999996</v>
      </c>
      <c r="K293" s="142" t="s">
        <v>23</v>
      </c>
      <c r="L293" s="145" t="s">
        <v>177</v>
      </c>
      <c r="M293" s="145" t="s">
        <v>178</v>
      </c>
      <c r="N293" s="106">
        <v>68.67</v>
      </c>
      <c r="O293" s="106">
        <v>66.27</v>
      </c>
      <c r="P293" s="185" t="s">
        <v>362</v>
      </c>
    </row>
    <row r="294" spans="1:16" x14ac:dyDescent="0.25">
      <c r="A294" s="156"/>
      <c r="B294" s="116"/>
      <c r="C294" s="5" t="s">
        <v>49</v>
      </c>
      <c r="D294" s="2"/>
      <c r="E294" s="3"/>
      <c r="F294" s="3"/>
      <c r="G294" s="3"/>
      <c r="H294" s="2"/>
      <c r="I294" s="20">
        <v>93614.59</v>
      </c>
      <c r="J294" s="20">
        <v>68648.364679999999</v>
      </c>
      <c r="K294" s="143"/>
      <c r="L294" s="146"/>
      <c r="M294" s="146"/>
      <c r="N294" s="107"/>
      <c r="O294" s="107"/>
      <c r="P294" s="188"/>
    </row>
    <row r="295" spans="1:16" x14ac:dyDescent="0.25">
      <c r="A295" s="156"/>
      <c r="B295" s="116"/>
      <c r="C295" s="5" t="s">
        <v>169</v>
      </c>
      <c r="D295" s="2"/>
      <c r="E295" s="3"/>
      <c r="F295" s="3"/>
      <c r="G295" s="3"/>
      <c r="H295" s="2"/>
      <c r="I295" s="20">
        <f>I296+I297</f>
        <v>2154.9</v>
      </c>
      <c r="J295" s="20">
        <f>J296+J297</f>
        <v>1581.69523</v>
      </c>
      <c r="K295" s="143"/>
      <c r="L295" s="146"/>
      <c r="M295" s="146"/>
      <c r="N295" s="107"/>
      <c r="O295" s="107"/>
      <c r="P295" s="188"/>
    </row>
    <row r="296" spans="1:16" x14ac:dyDescent="0.25">
      <c r="A296" s="156"/>
      <c r="B296" s="116"/>
      <c r="C296" s="5" t="s">
        <v>20</v>
      </c>
      <c r="D296" s="2"/>
      <c r="E296" s="3"/>
      <c r="F296" s="3"/>
      <c r="G296" s="3"/>
      <c r="H296" s="2"/>
      <c r="I296" s="20">
        <v>2154.9</v>
      </c>
      <c r="J296" s="20">
        <v>1581.69523</v>
      </c>
      <c r="K296" s="143"/>
      <c r="L296" s="146"/>
      <c r="M296" s="146"/>
      <c r="N296" s="107"/>
      <c r="O296" s="107"/>
      <c r="P296" s="188"/>
    </row>
    <row r="297" spans="1:16" x14ac:dyDescent="0.25">
      <c r="A297" s="157"/>
      <c r="B297" s="116"/>
      <c r="C297" s="5" t="s">
        <v>39</v>
      </c>
      <c r="D297" s="2"/>
      <c r="E297" s="3"/>
      <c r="F297" s="3"/>
      <c r="G297" s="3"/>
      <c r="H297" s="2"/>
      <c r="I297" s="20"/>
      <c r="J297" s="20"/>
      <c r="K297" s="144"/>
      <c r="L297" s="147"/>
      <c r="M297" s="147"/>
      <c r="N297" s="108"/>
      <c r="O297" s="108"/>
      <c r="P297" s="189"/>
    </row>
    <row r="298" spans="1:16" ht="18.75" customHeight="1" x14ac:dyDescent="0.25">
      <c r="A298" s="161" t="s">
        <v>137</v>
      </c>
      <c r="B298" s="116" t="s">
        <v>136</v>
      </c>
      <c r="C298" s="5" t="s">
        <v>19</v>
      </c>
      <c r="D298" s="2">
        <v>914</v>
      </c>
      <c r="E298" s="3" t="s">
        <v>21</v>
      </c>
      <c r="F298" s="3" t="s">
        <v>21</v>
      </c>
      <c r="G298" s="3" t="s">
        <v>85</v>
      </c>
      <c r="H298" s="2">
        <v>200</v>
      </c>
      <c r="I298" s="20">
        <f>I299+I300</f>
        <v>10597.65</v>
      </c>
      <c r="J298" s="20">
        <f>J299+J300</f>
        <v>10468.866619999999</v>
      </c>
      <c r="K298" s="142" t="s">
        <v>23</v>
      </c>
      <c r="L298" s="145" t="s">
        <v>177</v>
      </c>
      <c r="M298" s="145" t="s">
        <v>178</v>
      </c>
      <c r="N298" s="106">
        <v>68.67</v>
      </c>
      <c r="O298" s="106">
        <v>66.27</v>
      </c>
      <c r="P298" s="190" t="s">
        <v>392</v>
      </c>
    </row>
    <row r="299" spans="1:16" x14ac:dyDescent="0.25">
      <c r="A299" s="156"/>
      <c r="B299" s="116"/>
      <c r="C299" s="5" t="s">
        <v>49</v>
      </c>
      <c r="D299" s="2"/>
      <c r="E299" s="3"/>
      <c r="F299" s="3"/>
      <c r="G299" s="3"/>
      <c r="H299" s="2"/>
      <c r="I299" s="20">
        <v>10358.75</v>
      </c>
      <c r="J299" s="20">
        <v>10233.043669999999</v>
      </c>
      <c r="K299" s="143"/>
      <c r="L299" s="146"/>
      <c r="M299" s="146"/>
      <c r="N299" s="107"/>
      <c r="O299" s="107"/>
      <c r="P299" s="191"/>
    </row>
    <row r="300" spans="1:16" x14ac:dyDescent="0.25">
      <c r="A300" s="156"/>
      <c r="B300" s="116"/>
      <c r="C300" s="5" t="s">
        <v>169</v>
      </c>
      <c r="D300" s="2"/>
      <c r="E300" s="3"/>
      <c r="F300" s="3"/>
      <c r="G300" s="3"/>
      <c r="H300" s="2"/>
      <c r="I300" s="20">
        <f>I301+I302</f>
        <v>238.9</v>
      </c>
      <c r="J300" s="20">
        <f>J301+J302</f>
        <v>235.82294999999999</v>
      </c>
      <c r="K300" s="143"/>
      <c r="L300" s="146"/>
      <c r="M300" s="146"/>
      <c r="N300" s="107"/>
      <c r="O300" s="107"/>
      <c r="P300" s="191"/>
    </row>
    <row r="301" spans="1:16" x14ac:dyDescent="0.25">
      <c r="A301" s="156"/>
      <c r="B301" s="116"/>
      <c r="C301" s="5" t="s">
        <v>20</v>
      </c>
      <c r="D301" s="2"/>
      <c r="E301" s="3"/>
      <c r="F301" s="3"/>
      <c r="G301" s="3"/>
      <c r="H301" s="2"/>
      <c r="I301" s="20">
        <v>238.9</v>
      </c>
      <c r="J301" s="20">
        <v>235.82294999999999</v>
      </c>
      <c r="K301" s="143"/>
      <c r="L301" s="146"/>
      <c r="M301" s="146"/>
      <c r="N301" s="107"/>
      <c r="O301" s="107"/>
      <c r="P301" s="191"/>
    </row>
    <row r="302" spans="1:16" x14ac:dyDescent="0.25">
      <c r="A302" s="157"/>
      <c r="B302" s="116"/>
      <c r="C302" s="5" t="s">
        <v>39</v>
      </c>
      <c r="D302" s="2"/>
      <c r="E302" s="3"/>
      <c r="F302" s="3"/>
      <c r="G302" s="3"/>
      <c r="H302" s="2"/>
      <c r="I302" s="20"/>
      <c r="J302" s="20"/>
      <c r="K302" s="144"/>
      <c r="L302" s="147"/>
      <c r="M302" s="147"/>
      <c r="N302" s="108"/>
      <c r="O302" s="108"/>
      <c r="P302" s="192"/>
    </row>
    <row r="303" spans="1:16" x14ac:dyDescent="0.25">
      <c r="A303" s="161" t="s">
        <v>139</v>
      </c>
      <c r="B303" s="116" t="s">
        <v>138</v>
      </c>
      <c r="C303" s="5" t="s">
        <v>19</v>
      </c>
      <c r="D303" s="2">
        <v>914</v>
      </c>
      <c r="E303" s="3" t="s">
        <v>21</v>
      </c>
      <c r="F303" s="3" t="s">
        <v>21</v>
      </c>
      <c r="G303" s="3" t="s">
        <v>85</v>
      </c>
      <c r="H303" s="2">
        <v>200</v>
      </c>
      <c r="I303" s="20">
        <f>I304+I305</f>
        <v>68457.260000000009</v>
      </c>
      <c r="J303" s="20">
        <f>J304+J305</f>
        <v>68457.258879999994</v>
      </c>
      <c r="K303" s="142" t="s">
        <v>23</v>
      </c>
      <c r="L303" s="145" t="s">
        <v>177</v>
      </c>
      <c r="M303" s="145" t="s">
        <v>178</v>
      </c>
      <c r="N303" s="106">
        <v>68.67</v>
      </c>
      <c r="O303" s="106">
        <v>67.27</v>
      </c>
      <c r="P303" s="193" t="s">
        <v>393</v>
      </c>
    </row>
    <row r="304" spans="1:16" x14ac:dyDescent="0.25">
      <c r="A304" s="156"/>
      <c r="B304" s="116"/>
      <c r="C304" s="5" t="s">
        <v>49</v>
      </c>
      <c r="D304" s="2"/>
      <c r="E304" s="3"/>
      <c r="F304" s="3"/>
      <c r="G304" s="3"/>
      <c r="H304" s="2"/>
      <c r="I304" s="20">
        <v>66916.66</v>
      </c>
      <c r="J304" s="20">
        <v>66915.182409999994</v>
      </c>
      <c r="K304" s="143"/>
      <c r="L304" s="146"/>
      <c r="M304" s="146"/>
      <c r="N304" s="107"/>
      <c r="O304" s="107"/>
      <c r="P304" s="194"/>
    </row>
    <row r="305" spans="1:17" x14ac:dyDescent="0.25">
      <c r="A305" s="156"/>
      <c r="B305" s="116"/>
      <c r="C305" s="5" t="s">
        <v>169</v>
      </c>
      <c r="D305" s="2"/>
      <c r="E305" s="3"/>
      <c r="F305" s="3"/>
      <c r="G305" s="3"/>
      <c r="H305" s="2"/>
      <c r="I305" s="20">
        <f>I306+I307</f>
        <v>1540.6</v>
      </c>
      <c r="J305" s="20">
        <f>J306+J307</f>
        <v>1542.07647</v>
      </c>
      <c r="K305" s="143"/>
      <c r="L305" s="146"/>
      <c r="M305" s="146"/>
      <c r="N305" s="107"/>
      <c r="O305" s="107"/>
      <c r="P305" s="194"/>
    </row>
    <row r="306" spans="1:17" x14ac:dyDescent="0.25">
      <c r="A306" s="156"/>
      <c r="B306" s="116"/>
      <c r="C306" s="5" t="s">
        <v>20</v>
      </c>
      <c r="D306" s="2"/>
      <c r="E306" s="3"/>
      <c r="F306" s="3"/>
      <c r="G306" s="3"/>
      <c r="H306" s="2"/>
      <c r="I306" s="20">
        <v>1540.6</v>
      </c>
      <c r="J306" s="20">
        <v>1542.07647</v>
      </c>
      <c r="K306" s="143"/>
      <c r="L306" s="146"/>
      <c r="M306" s="146"/>
      <c r="N306" s="107"/>
      <c r="O306" s="107"/>
      <c r="P306" s="194"/>
    </row>
    <row r="307" spans="1:17" x14ac:dyDescent="0.25">
      <c r="A307" s="157"/>
      <c r="B307" s="116"/>
      <c r="C307" s="5" t="s">
        <v>39</v>
      </c>
      <c r="D307" s="2"/>
      <c r="E307" s="3"/>
      <c r="F307" s="3"/>
      <c r="G307" s="3"/>
      <c r="H307" s="2"/>
      <c r="I307" s="20"/>
      <c r="J307" s="20"/>
      <c r="K307" s="144"/>
      <c r="L307" s="147"/>
      <c r="M307" s="147"/>
      <c r="N307" s="108"/>
      <c r="O307" s="108"/>
      <c r="P307" s="195"/>
    </row>
    <row r="308" spans="1:17" x14ac:dyDescent="0.25">
      <c r="A308" s="171" t="s">
        <v>141</v>
      </c>
      <c r="B308" s="174" t="s">
        <v>140</v>
      </c>
      <c r="C308" s="51" t="s">
        <v>19</v>
      </c>
      <c r="D308" s="48">
        <v>914</v>
      </c>
      <c r="E308" s="49"/>
      <c r="F308" s="49"/>
      <c r="G308" s="49" t="s">
        <v>235</v>
      </c>
      <c r="H308" s="48"/>
      <c r="I308" s="70">
        <f>I309+I310</f>
        <v>2391.4</v>
      </c>
      <c r="J308" s="70">
        <f>J309+J310</f>
        <v>2391.4</v>
      </c>
      <c r="K308" s="199" t="s">
        <v>23</v>
      </c>
      <c r="L308" s="202"/>
      <c r="M308" s="202"/>
      <c r="N308" s="196"/>
      <c r="O308" s="196"/>
      <c r="P308" s="196"/>
    </row>
    <row r="309" spans="1:17" x14ac:dyDescent="0.25">
      <c r="A309" s="172"/>
      <c r="B309" s="174"/>
      <c r="C309" s="51" t="s">
        <v>49</v>
      </c>
      <c r="D309" s="48"/>
      <c r="E309" s="49"/>
      <c r="F309" s="49"/>
      <c r="G309" s="49"/>
      <c r="H309" s="48"/>
      <c r="I309" s="70">
        <f>I314</f>
        <v>2367.4</v>
      </c>
      <c r="J309" s="70">
        <f>J314</f>
        <v>2367.4</v>
      </c>
      <c r="K309" s="200"/>
      <c r="L309" s="203"/>
      <c r="M309" s="203"/>
      <c r="N309" s="197"/>
      <c r="O309" s="197"/>
      <c r="P309" s="197"/>
    </row>
    <row r="310" spans="1:17" x14ac:dyDescent="0.25">
      <c r="A310" s="172"/>
      <c r="B310" s="174"/>
      <c r="C310" s="51" t="s">
        <v>169</v>
      </c>
      <c r="D310" s="48"/>
      <c r="E310" s="49"/>
      <c r="F310" s="49"/>
      <c r="G310" s="49"/>
      <c r="H310" s="48"/>
      <c r="I310" s="70">
        <f>I311+I312</f>
        <v>24</v>
      </c>
      <c r="J310" s="70">
        <f>J311+J312</f>
        <v>24</v>
      </c>
      <c r="K310" s="200"/>
      <c r="L310" s="203"/>
      <c r="M310" s="203"/>
      <c r="N310" s="197"/>
      <c r="O310" s="197"/>
      <c r="P310" s="197"/>
    </row>
    <row r="311" spans="1:17" x14ac:dyDescent="0.25">
      <c r="A311" s="172"/>
      <c r="B311" s="174"/>
      <c r="C311" s="51" t="s">
        <v>20</v>
      </c>
      <c r="D311" s="48"/>
      <c r="E311" s="49"/>
      <c r="F311" s="49"/>
      <c r="G311" s="49"/>
      <c r="H311" s="48"/>
      <c r="I311" s="70">
        <f>I316</f>
        <v>24</v>
      </c>
      <c r="J311" s="70">
        <f>J316</f>
        <v>24</v>
      </c>
      <c r="K311" s="200"/>
      <c r="L311" s="203"/>
      <c r="M311" s="203"/>
      <c r="N311" s="197"/>
      <c r="O311" s="197"/>
      <c r="P311" s="197"/>
    </row>
    <row r="312" spans="1:17" x14ac:dyDescent="0.25">
      <c r="A312" s="173"/>
      <c r="B312" s="174"/>
      <c r="C312" s="51" t="s">
        <v>39</v>
      </c>
      <c r="D312" s="48"/>
      <c r="E312" s="49"/>
      <c r="F312" s="49"/>
      <c r="G312" s="49"/>
      <c r="H312" s="48"/>
      <c r="I312" s="70">
        <f>I317</f>
        <v>0</v>
      </c>
      <c r="J312" s="70">
        <f>J317</f>
        <v>0</v>
      </c>
      <c r="K312" s="201"/>
      <c r="L312" s="204"/>
      <c r="M312" s="204"/>
      <c r="N312" s="198"/>
      <c r="O312" s="198"/>
      <c r="P312" s="198"/>
    </row>
    <row r="313" spans="1:17" x14ac:dyDescent="0.25">
      <c r="A313" s="161" t="s">
        <v>143</v>
      </c>
      <c r="B313" s="116" t="s">
        <v>142</v>
      </c>
      <c r="C313" s="5" t="s">
        <v>19</v>
      </c>
      <c r="D313" s="2">
        <v>914</v>
      </c>
      <c r="E313" s="3" t="s">
        <v>21</v>
      </c>
      <c r="F313" s="3" t="s">
        <v>21</v>
      </c>
      <c r="G313" s="3" t="s">
        <v>236</v>
      </c>
      <c r="H313" s="2">
        <v>600</v>
      </c>
      <c r="I313" s="20">
        <f>I314+I315</f>
        <v>2391.4</v>
      </c>
      <c r="J313" s="20">
        <f>J314+J315</f>
        <v>2391.4</v>
      </c>
      <c r="K313" s="142" t="s">
        <v>23</v>
      </c>
      <c r="L313" s="145" t="s">
        <v>177</v>
      </c>
      <c r="M313" s="145" t="s">
        <v>178</v>
      </c>
      <c r="N313" s="106">
        <v>68.67</v>
      </c>
      <c r="O313" s="106">
        <v>66.27</v>
      </c>
      <c r="P313" s="112" t="s">
        <v>328</v>
      </c>
    </row>
    <row r="314" spans="1:17" x14ac:dyDescent="0.25">
      <c r="A314" s="156"/>
      <c r="B314" s="116"/>
      <c r="C314" s="5" t="s">
        <v>49</v>
      </c>
      <c r="D314" s="2"/>
      <c r="E314" s="3"/>
      <c r="F314" s="3"/>
      <c r="G314" s="3"/>
      <c r="H314" s="2"/>
      <c r="I314" s="20">
        <v>2367.4</v>
      </c>
      <c r="J314" s="20">
        <v>2367.4</v>
      </c>
      <c r="K314" s="143"/>
      <c r="L314" s="146"/>
      <c r="M314" s="146"/>
      <c r="N314" s="107"/>
      <c r="O314" s="107"/>
      <c r="P314" s="113"/>
    </row>
    <row r="315" spans="1:17" x14ac:dyDescent="0.25">
      <c r="A315" s="156"/>
      <c r="B315" s="116"/>
      <c r="C315" s="5" t="s">
        <v>169</v>
      </c>
      <c r="D315" s="2"/>
      <c r="E315" s="3"/>
      <c r="F315" s="3"/>
      <c r="G315" s="3"/>
      <c r="H315" s="2"/>
      <c r="I315" s="20">
        <f>I316+I317</f>
        <v>24</v>
      </c>
      <c r="J315" s="20">
        <f>J316+J317</f>
        <v>24</v>
      </c>
      <c r="K315" s="143"/>
      <c r="L315" s="146"/>
      <c r="M315" s="146"/>
      <c r="N315" s="107"/>
      <c r="O315" s="107"/>
      <c r="P315" s="113"/>
      <c r="Q315" t="s">
        <v>315</v>
      </c>
    </row>
    <row r="316" spans="1:17" x14ac:dyDescent="0.25">
      <c r="A316" s="156"/>
      <c r="B316" s="116"/>
      <c r="C316" s="5" t="s">
        <v>20</v>
      </c>
      <c r="D316" s="2"/>
      <c r="E316" s="3"/>
      <c r="F316" s="3"/>
      <c r="G316" s="3"/>
      <c r="H316" s="2"/>
      <c r="I316" s="20">
        <v>24</v>
      </c>
      <c r="J316" s="20">
        <v>24</v>
      </c>
      <c r="K316" s="143"/>
      <c r="L316" s="146"/>
      <c r="M316" s="146"/>
      <c r="N316" s="107"/>
      <c r="O316" s="107"/>
      <c r="P316" s="113"/>
    </row>
    <row r="317" spans="1:17" x14ac:dyDescent="0.25">
      <c r="A317" s="157"/>
      <c r="B317" s="116"/>
      <c r="C317" s="5" t="s">
        <v>39</v>
      </c>
      <c r="D317" s="2"/>
      <c r="E317" s="3"/>
      <c r="F317" s="3"/>
      <c r="G317" s="3"/>
      <c r="H317" s="2"/>
      <c r="I317" s="20"/>
      <c r="J317" s="20"/>
      <c r="K317" s="144"/>
      <c r="L317" s="147"/>
      <c r="M317" s="147"/>
      <c r="N317" s="108"/>
      <c r="O317" s="108"/>
      <c r="P317" s="114"/>
    </row>
    <row r="318" spans="1:17" x14ac:dyDescent="0.25">
      <c r="A318" s="171" t="s">
        <v>144</v>
      </c>
      <c r="B318" s="165" t="s">
        <v>292</v>
      </c>
      <c r="C318" s="51" t="s">
        <v>19</v>
      </c>
      <c r="D318" s="48"/>
      <c r="E318" s="49"/>
      <c r="F318" s="49"/>
      <c r="G318" s="49"/>
      <c r="H318" s="48"/>
      <c r="I318" s="63">
        <f>I319+I320</f>
        <v>3411.9</v>
      </c>
      <c r="J318" s="63">
        <f>J319+J320</f>
        <v>3029.3939999999998</v>
      </c>
      <c r="K318" s="175" t="s">
        <v>23</v>
      </c>
      <c r="L318" s="171"/>
      <c r="M318" s="171"/>
      <c r="N318" s="162"/>
      <c r="O318" s="162"/>
      <c r="P318" s="162"/>
    </row>
    <row r="319" spans="1:17" x14ac:dyDescent="0.25">
      <c r="A319" s="172"/>
      <c r="B319" s="166"/>
      <c r="C319" s="51" t="s">
        <v>49</v>
      </c>
      <c r="D319" s="48">
        <v>914</v>
      </c>
      <c r="E319" s="49" t="s">
        <v>21</v>
      </c>
      <c r="F319" s="49" t="s">
        <v>21</v>
      </c>
      <c r="G319" s="49" t="s">
        <v>218</v>
      </c>
      <c r="H319" s="48">
        <v>200</v>
      </c>
      <c r="I319" s="63">
        <f>I324</f>
        <v>3411.9</v>
      </c>
      <c r="J319" s="63">
        <f>J324</f>
        <v>3029.3939999999998</v>
      </c>
      <c r="K319" s="176"/>
      <c r="L319" s="172"/>
      <c r="M319" s="172"/>
      <c r="N319" s="163"/>
      <c r="O319" s="163"/>
      <c r="P319" s="163"/>
    </row>
    <row r="320" spans="1:17" x14ac:dyDescent="0.25">
      <c r="A320" s="172"/>
      <c r="B320" s="166"/>
      <c r="C320" s="51" t="s">
        <v>169</v>
      </c>
      <c r="D320" s="48"/>
      <c r="E320" s="49"/>
      <c r="F320" s="49"/>
      <c r="G320" s="49" t="s">
        <v>302</v>
      </c>
      <c r="H320" s="48"/>
      <c r="I320" s="63">
        <f>I321+I322</f>
        <v>0</v>
      </c>
      <c r="J320" s="63">
        <f>J321+J322</f>
        <v>0</v>
      </c>
      <c r="K320" s="176"/>
      <c r="L320" s="172"/>
      <c r="M320" s="172"/>
      <c r="N320" s="163"/>
      <c r="O320" s="163"/>
      <c r="P320" s="163"/>
    </row>
    <row r="321" spans="1:17" x14ac:dyDescent="0.25">
      <c r="A321" s="172"/>
      <c r="B321" s="166"/>
      <c r="C321" s="51" t="s">
        <v>20</v>
      </c>
      <c r="D321" s="48"/>
      <c r="E321" s="49"/>
      <c r="F321" s="49"/>
      <c r="G321" s="49"/>
      <c r="H321" s="48"/>
      <c r="I321" s="63">
        <f>I326</f>
        <v>0</v>
      </c>
      <c r="J321" s="63">
        <f>J326</f>
        <v>0</v>
      </c>
      <c r="K321" s="176"/>
      <c r="L321" s="172"/>
      <c r="M321" s="172"/>
      <c r="N321" s="163"/>
      <c r="O321" s="163"/>
      <c r="P321" s="163"/>
    </row>
    <row r="322" spans="1:17" x14ac:dyDescent="0.25">
      <c r="A322" s="173"/>
      <c r="B322" s="167"/>
      <c r="C322" s="51" t="s">
        <v>39</v>
      </c>
      <c r="D322" s="48"/>
      <c r="E322" s="49"/>
      <c r="F322" s="49"/>
      <c r="G322" s="49"/>
      <c r="H322" s="48"/>
      <c r="I322" s="63">
        <f>I327</f>
        <v>0</v>
      </c>
      <c r="J322" s="63">
        <f>J327</f>
        <v>0</v>
      </c>
      <c r="K322" s="177"/>
      <c r="L322" s="173"/>
      <c r="M322" s="173"/>
      <c r="N322" s="164"/>
      <c r="O322" s="164"/>
      <c r="P322" s="164"/>
    </row>
    <row r="323" spans="1:17" ht="18" customHeight="1" x14ac:dyDescent="0.25">
      <c r="A323" s="161" t="s">
        <v>146</v>
      </c>
      <c r="B323" s="116" t="s">
        <v>145</v>
      </c>
      <c r="C323" s="5" t="s">
        <v>19</v>
      </c>
      <c r="D323" s="2"/>
      <c r="E323" s="3"/>
      <c r="F323" s="3"/>
      <c r="G323" s="3"/>
      <c r="H323" s="2"/>
      <c r="I323" s="20">
        <f>I324+I325</f>
        <v>3411.9</v>
      </c>
      <c r="J323" s="20">
        <f>J324+J325</f>
        <v>3029.3939999999998</v>
      </c>
      <c r="K323" s="142" t="s">
        <v>23</v>
      </c>
      <c r="L323" s="145" t="s">
        <v>177</v>
      </c>
      <c r="M323" s="145" t="s">
        <v>178</v>
      </c>
      <c r="N323" s="106">
        <v>68.67</v>
      </c>
      <c r="O323" s="106">
        <v>66.27</v>
      </c>
      <c r="P323" s="205" t="s">
        <v>400</v>
      </c>
    </row>
    <row r="324" spans="1:17" x14ac:dyDescent="0.25">
      <c r="A324" s="156"/>
      <c r="B324" s="116"/>
      <c r="C324" s="5" t="s">
        <v>49</v>
      </c>
      <c r="D324" s="2">
        <v>914</v>
      </c>
      <c r="E324" s="3" t="s">
        <v>21</v>
      </c>
      <c r="F324" s="3" t="s">
        <v>21</v>
      </c>
      <c r="G324" s="3" t="s">
        <v>218</v>
      </c>
      <c r="H324" s="2">
        <v>200</v>
      </c>
      <c r="I324" s="20">
        <v>3411.9</v>
      </c>
      <c r="J324" s="20">
        <v>3029.3939999999998</v>
      </c>
      <c r="K324" s="143"/>
      <c r="L324" s="146"/>
      <c r="M324" s="146"/>
      <c r="N324" s="107"/>
      <c r="O324" s="107"/>
      <c r="P324" s="206"/>
    </row>
    <row r="325" spans="1:17" x14ac:dyDescent="0.25">
      <c r="A325" s="156"/>
      <c r="B325" s="116"/>
      <c r="C325" s="5" t="s">
        <v>169</v>
      </c>
      <c r="D325" s="2"/>
      <c r="E325" s="3"/>
      <c r="F325" s="3"/>
      <c r="G325" s="59" t="s">
        <v>302</v>
      </c>
      <c r="H325" s="2"/>
      <c r="I325" s="20">
        <f>I326+I327</f>
        <v>0</v>
      </c>
      <c r="J325" s="20">
        <f>J326+J327</f>
        <v>0</v>
      </c>
      <c r="K325" s="143"/>
      <c r="L325" s="146"/>
      <c r="M325" s="146"/>
      <c r="N325" s="107"/>
      <c r="O325" s="107"/>
      <c r="P325" s="206"/>
    </row>
    <row r="326" spans="1:17" x14ac:dyDescent="0.25">
      <c r="A326" s="156"/>
      <c r="B326" s="116"/>
      <c r="C326" s="5" t="s">
        <v>20</v>
      </c>
      <c r="D326" s="2"/>
      <c r="E326" s="3"/>
      <c r="F326" s="3"/>
      <c r="G326" s="3"/>
      <c r="H326" s="2"/>
      <c r="I326" s="20"/>
      <c r="J326" s="20"/>
      <c r="K326" s="143"/>
      <c r="L326" s="146"/>
      <c r="M326" s="146"/>
      <c r="N326" s="107"/>
      <c r="O326" s="107"/>
      <c r="P326" s="206"/>
      <c r="Q326" s="71"/>
    </row>
    <row r="327" spans="1:17" x14ac:dyDescent="0.25">
      <c r="A327" s="157"/>
      <c r="B327" s="116"/>
      <c r="C327" s="5" t="s">
        <v>39</v>
      </c>
      <c r="D327" s="2"/>
      <c r="E327" s="3"/>
      <c r="F327" s="3"/>
      <c r="G327" s="3"/>
      <c r="H327" s="2"/>
      <c r="I327" s="20"/>
      <c r="J327" s="20"/>
      <c r="K327" s="144"/>
      <c r="L327" s="147"/>
      <c r="M327" s="147"/>
      <c r="N327" s="108"/>
      <c r="O327" s="108"/>
      <c r="P327" s="207"/>
    </row>
    <row r="328" spans="1:17" x14ac:dyDescent="0.25">
      <c r="A328" s="171" t="s">
        <v>147</v>
      </c>
      <c r="B328" s="165" t="s">
        <v>148</v>
      </c>
      <c r="C328" s="51" t="s">
        <v>19</v>
      </c>
      <c r="D328" s="48"/>
      <c r="E328" s="49"/>
      <c r="F328" s="49"/>
      <c r="G328" s="49"/>
      <c r="H328" s="48"/>
      <c r="I328" s="63">
        <f>I329+I330</f>
        <v>2000</v>
      </c>
      <c r="J328" s="63">
        <f>J329+J330</f>
        <v>0</v>
      </c>
      <c r="K328" s="175" t="s">
        <v>23</v>
      </c>
      <c r="L328" s="171"/>
      <c r="M328" s="171"/>
      <c r="N328" s="162"/>
      <c r="O328" s="162"/>
      <c r="P328" s="162"/>
    </row>
    <row r="329" spans="1:17" x14ac:dyDescent="0.25">
      <c r="A329" s="172"/>
      <c r="B329" s="166"/>
      <c r="C329" s="51" t="s">
        <v>49</v>
      </c>
      <c r="D329" s="48"/>
      <c r="E329" s="49"/>
      <c r="F329" s="49"/>
      <c r="G329" s="49"/>
      <c r="H329" s="48"/>
      <c r="I329" s="63">
        <f>I334</f>
        <v>0</v>
      </c>
      <c r="J329" s="63">
        <f>J334</f>
        <v>0</v>
      </c>
      <c r="K329" s="176"/>
      <c r="L329" s="172"/>
      <c r="M329" s="172"/>
      <c r="N329" s="163"/>
      <c r="O329" s="163"/>
      <c r="P329" s="163"/>
    </row>
    <row r="330" spans="1:17" x14ac:dyDescent="0.25">
      <c r="A330" s="172"/>
      <c r="B330" s="166"/>
      <c r="C330" s="51" t="s">
        <v>169</v>
      </c>
      <c r="D330" s="48"/>
      <c r="E330" s="49"/>
      <c r="F330" s="49"/>
      <c r="G330" s="49"/>
      <c r="H330" s="48"/>
      <c r="I330" s="63">
        <f>I331+I332</f>
        <v>2000</v>
      </c>
      <c r="J330" s="63">
        <f>J331+J332</f>
        <v>0</v>
      </c>
      <c r="K330" s="176"/>
      <c r="L330" s="172"/>
      <c r="M330" s="172"/>
      <c r="N330" s="163"/>
      <c r="O330" s="163"/>
      <c r="P330" s="163"/>
    </row>
    <row r="331" spans="1:17" x14ac:dyDescent="0.25">
      <c r="A331" s="172"/>
      <c r="B331" s="166"/>
      <c r="C331" s="51" t="s">
        <v>20</v>
      </c>
      <c r="D331" s="48">
        <v>914</v>
      </c>
      <c r="E331" s="49" t="s">
        <v>21</v>
      </c>
      <c r="F331" s="49" t="s">
        <v>22</v>
      </c>
      <c r="G331" s="49" t="s">
        <v>208</v>
      </c>
      <c r="H331" s="48">
        <v>600</v>
      </c>
      <c r="I331" s="63">
        <f>I336</f>
        <v>2000</v>
      </c>
      <c r="J331" s="63">
        <f>J336</f>
        <v>0</v>
      </c>
      <c r="K331" s="176"/>
      <c r="L331" s="172"/>
      <c r="M331" s="172"/>
      <c r="N331" s="163"/>
      <c r="O331" s="163"/>
      <c r="P331" s="163"/>
    </row>
    <row r="332" spans="1:17" x14ac:dyDescent="0.25">
      <c r="A332" s="173"/>
      <c r="B332" s="167"/>
      <c r="C332" s="51" t="s">
        <v>39</v>
      </c>
      <c r="D332" s="48"/>
      <c r="E332" s="49"/>
      <c r="F332" s="49"/>
      <c r="G332" s="49"/>
      <c r="H332" s="48"/>
      <c r="I332" s="63">
        <f>I337</f>
        <v>0</v>
      </c>
      <c r="J332" s="63">
        <f>J337</f>
        <v>0</v>
      </c>
      <c r="K332" s="177"/>
      <c r="L332" s="173"/>
      <c r="M332" s="173"/>
      <c r="N332" s="164"/>
      <c r="O332" s="164"/>
      <c r="P332" s="164"/>
    </row>
    <row r="333" spans="1:17" x14ac:dyDescent="0.25">
      <c r="A333" s="161" t="s">
        <v>149</v>
      </c>
      <c r="B333" s="116" t="s">
        <v>173</v>
      </c>
      <c r="C333" s="5" t="s">
        <v>19</v>
      </c>
      <c r="D333" s="2"/>
      <c r="E333" s="3"/>
      <c r="F333" s="3"/>
      <c r="G333" s="3"/>
      <c r="H333" s="2"/>
      <c r="I333" s="20">
        <f>I334+I335</f>
        <v>2000</v>
      </c>
      <c r="J333" s="20">
        <f>J334+J335</f>
        <v>0</v>
      </c>
      <c r="K333" s="142" t="s">
        <v>23</v>
      </c>
      <c r="L333" s="145" t="s">
        <v>177</v>
      </c>
      <c r="M333" s="145" t="s">
        <v>178</v>
      </c>
      <c r="N333" s="106">
        <v>68.67</v>
      </c>
      <c r="O333" s="106">
        <v>66.27</v>
      </c>
      <c r="P333" s="106"/>
    </row>
    <row r="334" spans="1:17" x14ac:dyDescent="0.25">
      <c r="A334" s="156"/>
      <c r="B334" s="116"/>
      <c r="C334" s="5" t="s">
        <v>49</v>
      </c>
      <c r="D334" s="2"/>
      <c r="E334" s="3"/>
      <c r="F334" s="3"/>
      <c r="G334" s="3"/>
      <c r="H334" s="2"/>
      <c r="I334" s="20"/>
      <c r="J334" s="20"/>
      <c r="K334" s="143"/>
      <c r="L334" s="146"/>
      <c r="M334" s="146"/>
      <c r="N334" s="107"/>
      <c r="O334" s="107"/>
      <c r="P334" s="107"/>
    </row>
    <row r="335" spans="1:17" x14ac:dyDescent="0.25">
      <c r="A335" s="156"/>
      <c r="B335" s="116"/>
      <c r="C335" s="5" t="s">
        <v>169</v>
      </c>
      <c r="D335" s="2"/>
      <c r="E335" s="3"/>
      <c r="F335" s="3"/>
      <c r="G335" s="3"/>
      <c r="H335" s="2"/>
      <c r="I335" s="20">
        <f>I336+I337</f>
        <v>2000</v>
      </c>
      <c r="J335" s="20">
        <f>J336+J337</f>
        <v>0</v>
      </c>
      <c r="K335" s="143"/>
      <c r="L335" s="146"/>
      <c r="M335" s="146"/>
      <c r="N335" s="107"/>
      <c r="O335" s="107"/>
      <c r="P335" s="107"/>
    </row>
    <row r="336" spans="1:17" x14ac:dyDescent="0.25">
      <c r="A336" s="156"/>
      <c r="B336" s="116"/>
      <c r="C336" s="5" t="s">
        <v>20</v>
      </c>
      <c r="D336" s="2">
        <v>914</v>
      </c>
      <c r="E336" s="3" t="s">
        <v>21</v>
      </c>
      <c r="F336" s="3" t="s">
        <v>22</v>
      </c>
      <c r="G336" s="3" t="s">
        <v>208</v>
      </c>
      <c r="H336" s="2">
        <v>600</v>
      </c>
      <c r="I336" s="20">
        <v>2000</v>
      </c>
      <c r="J336" s="20"/>
      <c r="K336" s="143"/>
      <c r="L336" s="146"/>
      <c r="M336" s="146"/>
      <c r="N336" s="107"/>
      <c r="O336" s="107"/>
      <c r="P336" s="107"/>
    </row>
    <row r="337" spans="1:17" x14ac:dyDescent="0.25">
      <c r="A337" s="157"/>
      <c r="B337" s="116"/>
      <c r="C337" s="5" t="s">
        <v>39</v>
      </c>
      <c r="D337" s="2"/>
      <c r="E337" s="3"/>
      <c r="F337" s="3"/>
      <c r="G337" s="3"/>
      <c r="H337" s="2"/>
      <c r="I337" s="20"/>
      <c r="J337" s="20"/>
      <c r="K337" s="144"/>
      <c r="L337" s="147"/>
      <c r="M337" s="147"/>
      <c r="N337" s="108"/>
      <c r="O337" s="108"/>
      <c r="P337" s="108"/>
    </row>
    <row r="338" spans="1:17" x14ac:dyDescent="0.25">
      <c r="A338" s="171" t="s">
        <v>150</v>
      </c>
      <c r="B338" s="165" t="s">
        <v>291</v>
      </c>
      <c r="C338" s="51" t="s">
        <v>19</v>
      </c>
      <c r="D338" s="48"/>
      <c r="E338" s="49"/>
      <c r="F338" s="49"/>
      <c r="G338" s="49"/>
      <c r="H338" s="48"/>
      <c r="I338" s="63">
        <f>I339+I340</f>
        <v>29829</v>
      </c>
      <c r="J338" s="63">
        <f>J339+J340</f>
        <v>0</v>
      </c>
      <c r="K338" s="175" t="s">
        <v>23</v>
      </c>
      <c r="L338" s="171"/>
      <c r="M338" s="171"/>
      <c r="N338" s="162"/>
      <c r="O338" s="162"/>
      <c r="P338" s="162" t="s">
        <v>243</v>
      </c>
    </row>
    <row r="339" spans="1:17" x14ac:dyDescent="0.25">
      <c r="A339" s="172"/>
      <c r="B339" s="166"/>
      <c r="C339" s="51" t="s">
        <v>49</v>
      </c>
      <c r="D339" s="48"/>
      <c r="E339" s="49"/>
      <c r="F339" s="49"/>
      <c r="G339" s="49"/>
      <c r="H339" s="48"/>
      <c r="I339" s="63">
        <f>I344</f>
        <v>0</v>
      </c>
      <c r="J339" s="63">
        <f>J344</f>
        <v>0</v>
      </c>
      <c r="K339" s="176"/>
      <c r="L339" s="172"/>
      <c r="M339" s="172"/>
      <c r="N339" s="163"/>
      <c r="O339" s="163"/>
      <c r="P339" s="163"/>
    </row>
    <row r="340" spans="1:17" x14ac:dyDescent="0.25">
      <c r="A340" s="172"/>
      <c r="B340" s="166"/>
      <c r="C340" s="51" t="s">
        <v>169</v>
      </c>
      <c r="D340" s="48"/>
      <c r="E340" s="49"/>
      <c r="F340" s="49"/>
      <c r="G340" s="49"/>
      <c r="H340" s="48"/>
      <c r="I340" s="63">
        <f>I341+I342</f>
        <v>29829</v>
      </c>
      <c r="J340" s="63">
        <f>J341+J342</f>
        <v>0</v>
      </c>
      <c r="K340" s="176"/>
      <c r="L340" s="172"/>
      <c r="M340" s="172"/>
      <c r="N340" s="163"/>
      <c r="O340" s="163"/>
      <c r="P340" s="163"/>
    </row>
    <row r="341" spans="1:17" x14ac:dyDescent="0.25">
      <c r="A341" s="172"/>
      <c r="B341" s="166"/>
      <c r="C341" s="51" t="s">
        <v>20</v>
      </c>
      <c r="D341" s="48">
        <v>914</v>
      </c>
      <c r="E341" s="49" t="s">
        <v>21</v>
      </c>
      <c r="F341" s="49" t="s">
        <v>22</v>
      </c>
      <c r="G341" s="49" t="s">
        <v>209</v>
      </c>
      <c r="H341" s="48">
        <v>200</v>
      </c>
      <c r="I341" s="63">
        <f>I346</f>
        <v>29829</v>
      </c>
      <c r="J341" s="63">
        <f>J346</f>
        <v>0</v>
      </c>
      <c r="K341" s="176"/>
      <c r="L341" s="172"/>
      <c r="M341" s="172"/>
      <c r="N341" s="163"/>
      <c r="O341" s="163"/>
      <c r="P341" s="163"/>
    </row>
    <row r="342" spans="1:17" x14ac:dyDescent="0.25">
      <c r="A342" s="173"/>
      <c r="B342" s="167"/>
      <c r="C342" s="51" t="s">
        <v>39</v>
      </c>
      <c r="D342" s="48"/>
      <c r="E342" s="49"/>
      <c r="F342" s="49"/>
      <c r="G342" s="49"/>
      <c r="H342" s="48"/>
      <c r="I342" s="63">
        <f>I347</f>
        <v>0</v>
      </c>
      <c r="J342" s="63">
        <f>J347</f>
        <v>0</v>
      </c>
      <c r="K342" s="177"/>
      <c r="L342" s="173"/>
      <c r="M342" s="173"/>
      <c r="N342" s="164"/>
      <c r="O342" s="164"/>
      <c r="P342" s="164"/>
    </row>
    <row r="343" spans="1:17" x14ac:dyDescent="0.25">
      <c r="A343" s="161" t="s">
        <v>171</v>
      </c>
      <c r="B343" s="208" t="s">
        <v>172</v>
      </c>
      <c r="C343" s="5" t="s">
        <v>19</v>
      </c>
      <c r="D343" s="2"/>
      <c r="E343" s="3"/>
      <c r="F343" s="3"/>
      <c r="G343" s="3"/>
      <c r="H343" s="2"/>
      <c r="I343" s="20">
        <f>I344+I345</f>
        <v>29829</v>
      </c>
      <c r="J343" s="20">
        <f>J344+J345</f>
        <v>0</v>
      </c>
      <c r="K343" s="142" t="s">
        <v>23</v>
      </c>
      <c r="L343" s="145" t="s">
        <v>284</v>
      </c>
      <c r="M343" s="145" t="s">
        <v>285</v>
      </c>
      <c r="N343" s="106" t="s">
        <v>286</v>
      </c>
      <c r="O343" s="106" t="s">
        <v>389</v>
      </c>
      <c r="P343" s="112" t="s">
        <v>257</v>
      </c>
    </row>
    <row r="344" spans="1:17" x14ac:dyDescent="0.25">
      <c r="A344" s="156"/>
      <c r="B344" s="209"/>
      <c r="C344" s="5" t="s">
        <v>49</v>
      </c>
      <c r="D344" s="2"/>
      <c r="E344" s="3"/>
      <c r="F344" s="3"/>
      <c r="G344" s="3"/>
      <c r="H344" s="2"/>
      <c r="I344" s="20"/>
      <c r="J344" s="20"/>
      <c r="K344" s="143"/>
      <c r="L344" s="146"/>
      <c r="M344" s="146"/>
      <c r="N344" s="107"/>
      <c r="O344" s="107"/>
      <c r="P344" s="113"/>
    </row>
    <row r="345" spans="1:17" x14ac:dyDescent="0.25">
      <c r="A345" s="156"/>
      <c r="B345" s="209"/>
      <c r="C345" s="5" t="s">
        <v>169</v>
      </c>
      <c r="D345" s="2"/>
      <c r="E345" s="3"/>
      <c r="F345" s="3"/>
      <c r="G345" s="3"/>
      <c r="H345" s="2"/>
      <c r="I345" s="20">
        <f>I346+I347</f>
        <v>29829</v>
      </c>
      <c r="J345" s="20">
        <f>J346+J347</f>
        <v>0</v>
      </c>
      <c r="K345" s="143"/>
      <c r="L345" s="146"/>
      <c r="M345" s="146"/>
      <c r="N345" s="107"/>
      <c r="O345" s="107"/>
      <c r="P345" s="113"/>
    </row>
    <row r="346" spans="1:17" x14ac:dyDescent="0.25">
      <c r="A346" s="156"/>
      <c r="B346" s="209"/>
      <c r="C346" s="5" t="s">
        <v>20</v>
      </c>
      <c r="D346" s="2">
        <v>914</v>
      </c>
      <c r="E346" s="3" t="s">
        <v>21</v>
      </c>
      <c r="F346" s="3" t="s">
        <v>22</v>
      </c>
      <c r="G346" s="3" t="s">
        <v>209</v>
      </c>
      <c r="H346" s="2">
        <v>200</v>
      </c>
      <c r="I346" s="20">
        <v>29829</v>
      </c>
      <c r="J346" s="20"/>
      <c r="K346" s="143"/>
      <c r="L346" s="146"/>
      <c r="M346" s="146"/>
      <c r="N346" s="107"/>
      <c r="O346" s="107"/>
      <c r="P346" s="113"/>
    </row>
    <row r="347" spans="1:17" x14ac:dyDescent="0.25">
      <c r="A347" s="157"/>
      <c r="B347" s="210"/>
      <c r="C347" s="5" t="s">
        <v>39</v>
      </c>
      <c r="D347" s="2"/>
      <c r="E347" s="3"/>
      <c r="F347" s="3"/>
      <c r="G347" s="3"/>
      <c r="H347" s="2"/>
      <c r="I347" s="20"/>
      <c r="J347" s="20"/>
      <c r="K347" s="144"/>
      <c r="L347" s="147"/>
      <c r="M347" s="147"/>
      <c r="N347" s="108"/>
      <c r="O347" s="108"/>
      <c r="P347" s="114"/>
    </row>
    <row r="348" spans="1:17" ht="21" customHeight="1" x14ac:dyDescent="0.25">
      <c r="A348" s="211">
        <v>2</v>
      </c>
      <c r="B348" s="214" t="s">
        <v>50</v>
      </c>
      <c r="C348" s="7" t="s">
        <v>19</v>
      </c>
      <c r="D348" s="8">
        <v>914</v>
      </c>
      <c r="E348" s="9"/>
      <c r="F348" s="9"/>
      <c r="G348" s="9" t="s">
        <v>83</v>
      </c>
      <c r="H348" s="8"/>
      <c r="I348" s="66">
        <f>I349+I350</f>
        <v>285386.77999999997</v>
      </c>
      <c r="J348" s="66">
        <f>J349+J350</f>
        <v>204248.50640999997</v>
      </c>
      <c r="K348" s="129" t="s">
        <v>23</v>
      </c>
      <c r="L348" s="217"/>
      <c r="M348" s="218"/>
      <c r="N348" s="218"/>
      <c r="O348" s="218"/>
      <c r="P348" s="219"/>
      <c r="Q348" s="77">
        <f>J348*100/I348</f>
        <v>71.569014657931945</v>
      </c>
    </row>
    <row r="349" spans="1:17" ht="25.5" x14ac:dyDescent="0.25">
      <c r="A349" s="212"/>
      <c r="B349" s="215"/>
      <c r="C349" s="7" t="s">
        <v>260</v>
      </c>
      <c r="D349" s="8"/>
      <c r="E349" s="9"/>
      <c r="F349" s="9"/>
      <c r="G349" s="9"/>
      <c r="H349" s="8"/>
      <c r="I349" s="66">
        <f>I354+I359+I364</f>
        <v>39204.1</v>
      </c>
      <c r="J349" s="66">
        <f>J354+J359+J364</f>
        <v>39132.187619999997</v>
      </c>
      <c r="K349" s="130"/>
      <c r="L349" s="220"/>
      <c r="M349" s="221"/>
      <c r="N349" s="221"/>
      <c r="O349" s="221"/>
      <c r="P349" s="222"/>
      <c r="Q349" s="77">
        <f t="shared" ref="Q349:Q352" si="2">J349*100/I349</f>
        <v>99.816569236380886</v>
      </c>
    </row>
    <row r="350" spans="1:17" ht="25.5" x14ac:dyDescent="0.25">
      <c r="A350" s="212"/>
      <c r="B350" s="215"/>
      <c r="C350" s="7" t="s">
        <v>261</v>
      </c>
      <c r="D350" s="8"/>
      <c r="E350" s="9"/>
      <c r="F350" s="9"/>
      <c r="G350" s="9"/>
      <c r="H350" s="8"/>
      <c r="I350" s="66">
        <f>I351+I352</f>
        <v>246182.68</v>
      </c>
      <c r="J350" s="66">
        <f>J351+J352</f>
        <v>165116.31878999999</v>
      </c>
      <c r="K350" s="130"/>
      <c r="L350" s="220"/>
      <c r="M350" s="221"/>
      <c r="N350" s="221"/>
      <c r="O350" s="221"/>
      <c r="P350" s="222"/>
      <c r="Q350" s="77">
        <f t="shared" si="2"/>
        <v>67.070648020405002</v>
      </c>
    </row>
    <row r="351" spans="1:17" ht="25.5" x14ac:dyDescent="0.25">
      <c r="A351" s="212"/>
      <c r="B351" s="215"/>
      <c r="C351" s="7" t="s">
        <v>262</v>
      </c>
      <c r="D351" s="8"/>
      <c r="E351" s="9"/>
      <c r="F351" s="9"/>
      <c r="G351" s="9"/>
      <c r="H351" s="8"/>
      <c r="I351" s="66">
        <f>I356+I361+I366</f>
        <v>23568</v>
      </c>
      <c r="J351" s="66">
        <f>J356+J361+J366</f>
        <v>11283.96456</v>
      </c>
      <c r="K351" s="130"/>
      <c r="L351" s="220"/>
      <c r="M351" s="221"/>
      <c r="N351" s="221"/>
      <c r="O351" s="221"/>
      <c r="P351" s="222"/>
      <c r="Q351" s="77">
        <f t="shared" si="2"/>
        <v>47.878328920570262</v>
      </c>
    </row>
    <row r="352" spans="1:17" ht="21.75" customHeight="1" x14ac:dyDescent="0.25">
      <c r="A352" s="213"/>
      <c r="B352" s="216"/>
      <c r="C352" s="7" t="s">
        <v>39</v>
      </c>
      <c r="D352" s="8"/>
      <c r="E352" s="9"/>
      <c r="F352" s="9"/>
      <c r="G352" s="9"/>
      <c r="H352" s="8"/>
      <c r="I352" s="66">
        <f>I357+I362+I367</f>
        <v>222614.68</v>
      </c>
      <c r="J352" s="66">
        <f>J357+J362+J367</f>
        <v>153832.35423</v>
      </c>
      <c r="K352" s="131"/>
      <c r="L352" s="223"/>
      <c r="M352" s="224"/>
      <c r="N352" s="224"/>
      <c r="O352" s="224"/>
      <c r="P352" s="225"/>
      <c r="Q352" s="77">
        <f t="shared" si="2"/>
        <v>69.102520206663826</v>
      </c>
    </row>
    <row r="353" spans="1:17" x14ac:dyDescent="0.25">
      <c r="A353" s="148" t="s">
        <v>151</v>
      </c>
      <c r="B353" s="105" t="s">
        <v>51</v>
      </c>
      <c r="C353" s="14" t="s">
        <v>19</v>
      </c>
      <c r="D353" s="40"/>
      <c r="E353" s="16"/>
      <c r="F353" s="16"/>
      <c r="G353" s="16"/>
      <c r="H353" s="40"/>
      <c r="I353" s="20">
        <f>I354+I355</f>
        <v>222614.68</v>
      </c>
      <c r="J353" s="20">
        <f>J354+J355</f>
        <v>153832.35423</v>
      </c>
      <c r="K353" s="117" t="s">
        <v>23</v>
      </c>
      <c r="L353" s="140" t="s">
        <v>177</v>
      </c>
      <c r="M353" s="140" t="s">
        <v>178</v>
      </c>
      <c r="N353" s="103">
        <v>68.67</v>
      </c>
      <c r="O353" s="103">
        <v>66.27</v>
      </c>
      <c r="P353" s="112" t="s">
        <v>353</v>
      </c>
    </row>
    <row r="354" spans="1:17" x14ac:dyDescent="0.25">
      <c r="A354" s="115"/>
      <c r="B354" s="105"/>
      <c r="C354" s="14" t="s">
        <v>49</v>
      </c>
      <c r="D354" s="40"/>
      <c r="E354" s="16"/>
      <c r="F354" s="16"/>
      <c r="G354" s="16"/>
      <c r="H354" s="40"/>
      <c r="I354" s="20"/>
      <c r="J354" s="20"/>
      <c r="K354" s="117"/>
      <c r="L354" s="140"/>
      <c r="M354" s="140"/>
      <c r="N354" s="103"/>
      <c r="O354" s="103"/>
      <c r="P354" s="113"/>
    </row>
    <row r="355" spans="1:17" x14ac:dyDescent="0.25">
      <c r="A355" s="115"/>
      <c r="B355" s="105"/>
      <c r="C355" s="14" t="s">
        <v>169</v>
      </c>
      <c r="D355" s="40"/>
      <c r="E355" s="16"/>
      <c r="F355" s="16"/>
      <c r="G355" s="16"/>
      <c r="H355" s="40"/>
      <c r="I355" s="20">
        <f>I356+I357</f>
        <v>222614.68</v>
      </c>
      <c r="J355" s="20">
        <f>J356+J357</f>
        <v>153832.35423</v>
      </c>
      <c r="K355" s="117"/>
      <c r="L355" s="140"/>
      <c r="M355" s="140"/>
      <c r="N355" s="103"/>
      <c r="O355" s="103"/>
      <c r="P355" s="113"/>
    </row>
    <row r="356" spans="1:17" x14ac:dyDescent="0.25">
      <c r="A356" s="115"/>
      <c r="B356" s="105"/>
      <c r="C356" s="14" t="s">
        <v>20</v>
      </c>
      <c r="D356" s="40"/>
      <c r="E356" s="16"/>
      <c r="F356" s="16"/>
      <c r="G356" s="16"/>
      <c r="H356" s="14"/>
      <c r="I356" s="20"/>
      <c r="J356" s="20"/>
      <c r="K356" s="117"/>
      <c r="L356" s="140"/>
      <c r="M356" s="140"/>
      <c r="N356" s="103"/>
      <c r="O356" s="103"/>
      <c r="P356" s="113"/>
    </row>
    <row r="357" spans="1:17" x14ac:dyDescent="0.25">
      <c r="A357" s="115"/>
      <c r="B357" s="105"/>
      <c r="C357" s="14" t="s">
        <v>39</v>
      </c>
      <c r="D357" s="40"/>
      <c r="E357" s="16"/>
      <c r="F357" s="16"/>
      <c r="G357" s="16"/>
      <c r="H357" s="40"/>
      <c r="I357" s="20">
        <v>222614.68</v>
      </c>
      <c r="J357" s="20">
        <v>153832.35423</v>
      </c>
      <c r="K357" s="117"/>
      <c r="L357" s="140"/>
      <c r="M357" s="140"/>
      <c r="N357" s="103"/>
      <c r="O357" s="103"/>
      <c r="P357" s="114"/>
    </row>
    <row r="358" spans="1:17" x14ac:dyDescent="0.25">
      <c r="A358" s="140" t="s">
        <v>152</v>
      </c>
      <c r="B358" s="105" t="s">
        <v>296</v>
      </c>
      <c r="C358" s="14" t="s">
        <v>19</v>
      </c>
      <c r="D358" s="15"/>
      <c r="E358" s="16"/>
      <c r="F358" s="16"/>
      <c r="G358" s="16"/>
      <c r="H358" s="15"/>
      <c r="I358" s="20">
        <f>I359+I360</f>
        <v>23172</v>
      </c>
      <c r="J358" s="20">
        <f>J359+J360</f>
        <v>10888.69095</v>
      </c>
      <c r="K358" s="142" t="s">
        <v>23</v>
      </c>
      <c r="L358" s="140" t="s">
        <v>177</v>
      </c>
      <c r="M358" s="140" t="s">
        <v>178</v>
      </c>
      <c r="N358" s="103">
        <v>68.67</v>
      </c>
      <c r="O358" s="103">
        <v>66.27</v>
      </c>
      <c r="P358" s="226" t="s">
        <v>338</v>
      </c>
    </row>
    <row r="359" spans="1:17" x14ac:dyDescent="0.25">
      <c r="A359" s="140"/>
      <c r="B359" s="105"/>
      <c r="C359" s="14" t="s">
        <v>49</v>
      </c>
      <c r="D359" s="14"/>
      <c r="E359" s="17"/>
      <c r="F359" s="17"/>
      <c r="G359" s="17"/>
      <c r="H359" s="14"/>
      <c r="I359" s="20"/>
      <c r="J359" s="20"/>
      <c r="K359" s="143"/>
      <c r="L359" s="140"/>
      <c r="M359" s="140"/>
      <c r="N359" s="103"/>
      <c r="O359" s="103"/>
      <c r="P359" s="226"/>
    </row>
    <row r="360" spans="1:17" x14ac:dyDescent="0.25">
      <c r="A360" s="140"/>
      <c r="B360" s="105"/>
      <c r="C360" s="14" t="s">
        <v>169</v>
      </c>
      <c r="D360" s="14"/>
      <c r="E360" s="17"/>
      <c r="F360" s="17"/>
      <c r="G360" s="17"/>
      <c r="H360" s="14"/>
      <c r="I360" s="20">
        <f>I361+I362</f>
        <v>23172</v>
      </c>
      <c r="J360" s="20">
        <f>J361+J362</f>
        <v>10888.69095</v>
      </c>
      <c r="K360" s="143"/>
      <c r="L360" s="140"/>
      <c r="M360" s="140"/>
      <c r="N360" s="103"/>
      <c r="O360" s="103"/>
      <c r="P360" s="226"/>
    </row>
    <row r="361" spans="1:17" x14ac:dyDescent="0.25">
      <c r="A361" s="140"/>
      <c r="B361" s="105"/>
      <c r="C361" s="14" t="s">
        <v>20</v>
      </c>
      <c r="D361" s="15">
        <v>914</v>
      </c>
      <c r="E361" s="16" t="s">
        <v>55</v>
      </c>
      <c r="F361" s="16" t="s">
        <v>55</v>
      </c>
      <c r="G361" s="16" t="s">
        <v>82</v>
      </c>
      <c r="H361" s="15">
        <v>300</v>
      </c>
      <c r="I361" s="20">
        <v>23172</v>
      </c>
      <c r="J361" s="20">
        <v>10888.69095</v>
      </c>
      <c r="K361" s="143"/>
      <c r="L361" s="140"/>
      <c r="M361" s="140"/>
      <c r="N361" s="103"/>
      <c r="O361" s="103"/>
      <c r="P361" s="226"/>
      <c r="Q361" t="s">
        <v>313</v>
      </c>
    </row>
    <row r="362" spans="1:17" x14ac:dyDescent="0.25">
      <c r="A362" s="140"/>
      <c r="B362" s="105"/>
      <c r="C362" s="14" t="s">
        <v>39</v>
      </c>
      <c r="D362" s="15"/>
      <c r="E362" s="16"/>
      <c r="F362" s="16"/>
      <c r="G362" s="16"/>
      <c r="H362" s="15"/>
      <c r="I362" s="20"/>
      <c r="J362" s="20"/>
      <c r="K362" s="144"/>
      <c r="L362" s="140"/>
      <c r="M362" s="140"/>
      <c r="N362" s="103"/>
      <c r="O362" s="103"/>
      <c r="P362" s="226"/>
    </row>
    <row r="363" spans="1:17" x14ac:dyDescent="0.25">
      <c r="A363" s="115" t="s">
        <v>153</v>
      </c>
      <c r="B363" s="116" t="s">
        <v>295</v>
      </c>
      <c r="C363" s="11" t="s">
        <v>19</v>
      </c>
      <c r="D363" s="2">
        <v>914</v>
      </c>
      <c r="E363" s="3" t="s">
        <v>21</v>
      </c>
      <c r="F363" s="3" t="s">
        <v>21</v>
      </c>
      <c r="G363" s="3" t="s">
        <v>237</v>
      </c>
      <c r="H363" s="2">
        <v>200</v>
      </c>
      <c r="I363" s="20">
        <f>I364+I365</f>
        <v>39600.1</v>
      </c>
      <c r="J363" s="20">
        <f>J364+J365</f>
        <v>39527.461229999994</v>
      </c>
      <c r="K363" s="117" t="s">
        <v>23</v>
      </c>
      <c r="L363" s="140" t="s">
        <v>177</v>
      </c>
      <c r="M363" s="140" t="s">
        <v>178</v>
      </c>
      <c r="N363" s="103">
        <v>68.67</v>
      </c>
      <c r="O363" s="103">
        <v>66.27</v>
      </c>
      <c r="P363" s="227" t="s">
        <v>339</v>
      </c>
    </row>
    <row r="364" spans="1:17" x14ac:dyDescent="0.25">
      <c r="A364" s="115"/>
      <c r="B364" s="116"/>
      <c r="C364" s="11" t="s">
        <v>49</v>
      </c>
      <c r="D364" s="2"/>
      <c r="E364" s="3"/>
      <c r="F364" s="3"/>
      <c r="G364" s="3"/>
      <c r="H364" s="2"/>
      <c r="I364" s="20">
        <v>39204.1</v>
      </c>
      <c r="J364" s="20">
        <v>39132.187619999997</v>
      </c>
      <c r="K364" s="117"/>
      <c r="L364" s="140"/>
      <c r="M364" s="140"/>
      <c r="N364" s="103"/>
      <c r="O364" s="103"/>
      <c r="P364" s="228"/>
    </row>
    <row r="365" spans="1:17" x14ac:dyDescent="0.25">
      <c r="A365" s="115"/>
      <c r="B365" s="116"/>
      <c r="C365" s="11" t="s">
        <v>169</v>
      </c>
      <c r="D365" s="2"/>
      <c r="E365" s="3"/>
      <c r="F365" s="3"/>
      <c r="G365" s="3"/>
      <c r="H365" s="2"/>
      <c r="I365" s="20">
        <f>I366+I367</f>
        <v>396</v>
      </c>
      <c r="J365" s="20">
        <f>J366+J367</f>
        <v>395.27361000000002</v>
      </c>
      <c r="K365" s="117"/>
      <c r="L365" s="140"/>
      <c r="M365" s="140"/>
      <c r="N365" s="103"/>
      <c r="O365" s="103"/>
      <c r="P365" s="228"/>
    </row>
    <row r="366" spans="1:17" x14ac:dyDescent="0.25">
      <c r="A366" s="115"/>
      <c r="B366" s="116"/>
      <c r="C366" s="11" t="s">
        <v>20</v>
      </c>
      <c r="D366" s="5"/>
      <c r="E366" s="6"/>
      <c r="F366" s="6"/>
      <c r="G366" s="6"/>
      <c r="H366" s="5"/>
      <c r="I366" s="20">
        <v>396</v>
      </c>
      <c r="J366" s="20">
        <v>395.27361000000002</v>
      </c>
      <c r="K366" s="117"/>
      <c r="L366" s="140"/>
      <c r="M366" s="140"/>
      <c r="N366" s="103"/>
      <c r="O366" s="103"/>
      <c r="P366" s="228"/>
      <c r="Q366" t="s">
        <v>313</v>
      </c>
    </row>
    <row r="367" spans="1:17" x14ac:dyDescent="0.25">
      <c r="A367" s="115"/>
      <c r="B367" s="116"/>
      <c r="C367" s="11" t="s">
        <v>39</v>
      </c>
      <c r="D367" s="2"/>
      <c r="E367" s="3"/>
      <c r="F367" s="3"/>
      <c r="G367" s="3"/>
      <c r="H367" s="2"/>
      <c r="I367" s="20"/>
      <c r="J367" s="20"/>
      <c r="K367" s="117"/>
      <c r="L367" s="140"/>
      <c r="M367" s="140"/>
      <c r="N367" s="103"/>
      <c r="O367" s="103"/>
      <c r="P367" s="229"/>
    </row>
    <row r="368" spans="1:17" ht="23.25" customHeight="1" x14ac:dyDescent="0.25">
      <c r="A368" s="127"/>
      <c r="B368" s="128" t="s">
        <v>154</v>
      </c>
      <c r="C368" s="18" t="s">
        <v>19</v>
      </c>
      <c r="D368" s="8">
        <v>914</v>
      </c>
      <c r="E368" s="9"/>
      <c r="F368" s="9"/>
      <c r="G368" s="9" t="s">
        <v>58</v>
      </c>
      <c r="H368" s="8"/>
      <c r="I368" s="66">
        <f>I369+I370</f>
        <v>242218</v>
      </c>
      <c r="J368" s="66">
        <f>J369+J370</f>
        <v>101544.04394999999</v>
      </c>
      <c r="K368" s="129" t="s">
        <v>23</v>
      </c>
      <c r="L368" s="217"/>
      <c r="M368" s="218"/>
      <c r="N368" s="218"/>
      <c r="O368" s="218"/>
      <c r="P368" s="219"/>
      <c r="Q368" s="77">
        <f>J368*100/I368</f>
        <v>41.922583767515214</v>
      </c>
    </row>
    <row r="369" spans="1:17" ht="25.5" x14ac:dyDescent="0.25">
      <c r="A369" s="127"/>
      <c r="B369" s="128"/>
      <c r="C369" s="18" t="s">
        <v>260</v>
      </c>
      <c r="D369" s="8"/>
      <c r="E369" s="9"/>
      <c r="F369" s="9"/>
      <c r="G369" s="9"/>
      <c r="H369" s="8"/>
      <c r="I369" s="66">
        <f>I374+I379+I384+I389+I394+I399+I404</f>
        <v>58410</v>
      </c>
      <c r="J369" s="66">
        <f>J374+J379+J384+J389+J394+J399+J404</f>
        <v>26730</v>
      </c>
      <c r="K369" s="130"/>
      <c r="L369" s="220"/>
      <c r="M369" s="221"/>
      <c r="N369" s="221"/>
      <c r="O369" s="221"/>
      <c r="P369" s="222"/>
      <c r="Q369" s="77">
        <f t="shared" ref="Q369:Q372" si="3">J369*100/I369</f>
        <v>45.762711864406782</v>
      </c>
    </row>
    <row r="370" spans="1:17" ht="25.5" x14ac:dyDescent="0.25">
      <c r="A370" s="127"/>
      <c r="B370" s="128"/>
      <c r="C370" s="18" t="s">
        <v>261</v>
      </c>
      <c r="D370" s="8"/>
      <c r="E370" s="9"/>
      <c r="F370" s="9"/>
      <c r="G370" s="9"/>
      <c r="H370" s="8"/>
      <c r="I370" s="66">
        <f>I371+I372</f>
        <v>183808</v>
      </c>
      <c r="J370" s="66">
        <f>J371+J372</f>
        <v>74814.043949999992</v>
      </c>
      <c r="K370" s="130"/>
      <c r="L370" s="220"/>
      <c r="M370" s="221"/>
      <c r="N370" s="221"/>
      <c r="O370" s="221"/>
      <c r="P370" s="222"/>
      <c r="Q370" s="77">
        <f t="shared" si="3"/>
        <v>40.702278437282381</v>
      </c>
    </row>
    <row r="371" spans="1:17" ht="25.5" x14ac:dyDescent="0.25">
      <c r="A371" s="127"/>
      <c r="B371" s="128"/>
      <c r="C371" s="18" t="s">
        <v>262</v>
      </c>
      <c r="D371" s="7"/>
      <c r="E371" s="10"/>
      <c r="F371" s="10"/>
      <c r="G371" s="10"/>
      <c r="H371" s="7"/>
      <c r="I371" s="66">
        <f>I376+I381+I386+I391+I396+I401+I406</f>
        <v>183808</v>
      </c>
      <c r="J371" s="66">
        <f>J376+J381+J386+J391+J396+J401+J406</f>
        <v>74814.043949999992</v>
      </c>
      <c r="K371" s="130"/>
      <c r="L371" s="220"/>
      <c r="M371" s="221"/>
      <c r="N371" s="221"/>
      <c r="O371" s="221"/>
      <c r="P371" s="222"/>
      <c r="Q371" s="77">
        <f t="shared" si="3"/>
        <v>40.702278437282381</v>
      </c>
    </row>
    <row r="372" spans="1:17" x14ac:dyDescent="0.25">
      <c r="A372" s="127"/>
      <c r="B372" s="128"/>
      <c r="C372" s="18" t="s">
        <v>39</v>
      </c>
      <c r="D372" s="8"/>
      <c r="E372" s="9"/>
      <c r="F372" s="9"/>
      <c r="G372" s="9"/>
      <c r="H372" s="8"/>
      <c r="I372" s="66">
        <f>I377+I382+I387+I392+I397+I402+I407</f>
        <v>0</v>
      </c>
      <c r="J372" s="66">
        <f>J377+J382+J387+J392+J397+J402+J407</f>
        <v>0</v>
      </c>
      <c r="K372" s="131"/>
      <c r="L372" s="223"/>
      <c r="M372" s="224"/>
      <c r="N372" s="224"/>
      <c r="O372" s="224"/>
      <c r="P372" s="225"/>
      <c r="Q372" s="77" t="e">
        <f t="shared" si="3"/>
        <v>#DIV/0!</v>
      </c>
    </row>
    <row r="373" spans="1:17" x14ac:dyDescent="0.25">
      <c r="A373" s="115" t="s">
        <v>155</v>
      </c>
      <c r="B373" s="116" t="s">
        <v>258</v>
      </c>
      <c r="C373" s="11" t="s">
        <v>19</v>
      </c>
      <c r="D373" s="2"/>
      <c r="E373" s="3"/>
      <c r="F373" s="3"/>
      <c r="G373" s="3"/>
      <c r="H373" s="2"/>
      <c r="I373" s="20">
        <f>I374+I375</f>
        <v>69598</v>
      </c>
      <c r="J373" s="20">
        <f>J374+J375</f>
        <v>54447.072999999997</v>
      </c>
      <c r="K373" s="142" t="s">
        <v>23</v>
      </c>
      <c r="L373" s="145" t="s">
        <v>177</v>
      </c>
      <c r="M373" s="145" t="s">
        <v>178</v>
      </c>
      <c r="N373" s="106">
        <v>68.67</v>
      </c>
      <c r="O373" s="106">
        <v>66.27</v>
      </c>
      <c r="P373" s="109" t="s">
        <v>371</v>
      </c>
    </row>
    <row r="374" spans="1:17" ht="17.25" customHeight="1" x14ac:dyDescent="0.25">
      <c r="A374" s="115"/>
      <c r="B374" s="116"/>
      <c r="C374" s="11" t="s">
        <v>49</v>
      </c>
      <c r="D374" s="2"/>
      <c r="E374" s="3"/>
      <c r="F374" s="3"/>
      <c r="G374" s="3"/>
      <c r="H374" s="2"/>
      <c r="I374" s="20"/>
      <c r="J374" s="20"/>
      <c r="K374" s="143"/>
      <c r="L374" s="146"/>
      <c r="M374" s="146"/>
      <c r="N374" s="107"/>
      <c r="O374" s="107"/>
      <c r="P374" s="110"/>
      <c r="Q374" t="s">
        <v>313</v>
      </c>
    </row>
    <row r="375" spans="1:17" x14ac:dyDescent="0.25">
      <c r="A375" s="115"/>
      <c r="B375" s="116"/>
      <c r="C375" s="11" t="s">
        <v>169</v>
      </c>
      <c r="D375" s="2"/>
      <c r="E375" s="3"/>
      <c r="F375" s="3"/>
      <c r="G375" s="3"/>
      <c r="H375" s="2"/>
      <c r="I375" s="20">
        <f>I376+I377</f>
        <v>69598</v>
      </c>
      <c r="J375" s="20">
        <f>J376+J377</f>
        <v>54447.072999999997</v>
      </c>
      <c r="K375" s="143"/>
      <c r="L375" s="146"/>
      <c r="M375" s="146"/>
      <c r="N375" s="107"/>
      <c r="O375" s="107"/>
      <c r="P375" s="110"/>
    </row>
    <row r="376" spans="1:17" ht="15" customHeight="1" x14ac:dyDescent="0.25">
      <c r="A376" s="115"/>
      <c r="B376" s="116"/>
      <c r="C376" s="11" t="s">
        <v>20</v>
      </c>
      <c r="D376" s="2">
        <v>917</v>
      </c>
      <c r="E376" s="3" t="s">
        <v>55</v>
      </c>
      <c r="F376" s="3" t="s">
        <v>56</v>
      </c>
      <c r="G376" s="3" t="s">
        <v>57</v>
      </c>
      <c r="H376" s="2">
        <v>600</v>
      </c>
      <c r="I376" s="20">
        <v>69598</v>
      </c>
      <c r="J376" s="20">
        <v>54447.072999999997</v>
      </c>
      <c r="K376" s="143"/>
      <c r="L376" s="146"/>
      <c r="M376" s="146"/>
      <c r="N376" s="107"/>
      <c r="O376" s="107"/>
      <c r="P376" s="110"/>
    </row>
    <row r="377" spans="1:17" ht="15" customHeight="1" x14ac:dyDescent="0.25">
      <c r="A377" s="115"/>
      <c r="B377" s="116"/>
      <c r="C377" s="11" t="s">
        <v>39</v>
      </c>
      <c r="D377" s="2"/>
      <c r="E377" s="3"/>
      <c r="F377" s="3"/>
      <c r="G377" s="3"/>
      <c r="H377" s="2"/>
      <c r="I377" s="20"/>
      <c r="J377" s="20"/>
      <c r="K377" s="144"/>
      <c r="L377" s="147"/>
      <c r="M377" s="147"/>
      <c r="N377" s="108"/>
      <c r="O377" s="108"/>
      <c r="P377" s="111"/>
    </row>
    <row r="378" spans="1:17" x14ac:dyDescent="0.25">
      <c r="A378" s="115" t="s">
        <v>156</v>
      </c>
      <c r="B378" s="116" t="s">
        <v>259</v>
      </c>
      <c r="C378" s="11" t="s">
        <v>19</v>
      </c>
      <c r="D378" s="2"/>
      <c r="E378" s="3"/>
      <c r="F378" s="3"/>
      <c r="G378" s="3"/>
      <c r="H378" s="2"/>
      <c r="I378" s="20">
        <f>I379+I380</f>
        <v>4644</v>
      </c>
      <c r="J378" s="20">
        <f>J379+J380</f>
        <v>2465.7710000000002</v>
      </c>
      <c r="K378" s="142" t="s">
        <v>23</v>
      </c>
      <c r="L378" s="145" t="s">
        <v>177</v>
      </c>
      <c r="M378" s="145" t="s">
        <v>178</v>
      </c>
      <c r="N378" s="106">
        <v>68.67</v>
      </c>
      <c r="O378" s="106">
        <v>66.27</v>
      </c>
      <c r="P378" s="109" t="s">
        <v>370</v>
      </c>
      <c r="Q378" t="s">
        <v>316</v>
      </c>
    </row>
    <row r="379" spans="1:17" x14ac:dyDescent="0.25">
      <c r="A379" s="115"/>
      <c r="B379" s="116"/>
      <c r="C379" s="11" t="s">
        <v>49</v>
      </c>
      <c r="D379" s="2"/>
      <c r="E379" s="3"/>
      <c r="F379" s="3"/>
      <c r="G379" s="3"/>
      <c r="H379" s="2"/>
      <c r="I379" s="20"/>
      <c r="J379" s="20"/>
      <c r="K379" s="143"/>
      <c r="L379" s="146"/>
      <c r="M379" s="146"/>
      <c r="N379" s="107"/>
      <c r="O379" s="107"/>
      <c r="P379" s="110"/>
      <c r="Q379" t="s">
        <v>313</v>
      </c>
    </row>
    <row r="380" spans="1:17" x14ac:dyDescent="0.25">
      <c r="A380" s="115"/>
      <c r="B380" s="116"/>
      <c r="C380" s="11" t="s">
        <v>169</v>
      </c>
      <c r="D380" s="2"/>
      <c r="E380" s="3"/>
      <c r="F380" s="3"/>
      <c r="G380" s="3"/>
      <c r="H380" s="2"/>
      <c r="I380" s="20">
        <f>I381+I382</f>
        <v>4644</v>
      </c>
      <c r="J380" s="20">
        <f>J381+J382</f>
        <v>2465.7710000000002</v>
      </c>
      <c r="K380" s="143"/>
      <c r="L380" s="146"/>
      <c r="M380" s="146"/>
      <c r="N380" s="107"/>
      <c r="O380" s="107"/>
      <c r="P380" s="110"/>
    </row>
    <row r="381" spans="1:17" x14ac:dyDescent="0.25">
      <c r="A381" s="115"/>
      <c r="B381" s="116"/>
      <c r="C381" s="11" t="s">
        <v>20</v>
      </c>
      <c r="D381" s="5">
        <v>914</v>
      </c>
      <c r="E381" s="6" t="s">
        <v>55</v>
      </c>
      <c r="F381" s="6" t="s">
        <v>56</v>
      </c>
      <c r="G381" s="6" t="s">
        <v>57</v>
      </c>
      <c r="H381" s="5">
        <v>300</v>
      </c>
      <c r="I381" s="20">
        <v>4644</v>
      </c>
      <c r="J381" s="20">
        <v>2465.7710000000002</v>
      </c>
      <c r="K381" s="143"/>
      <c r="L381" s="146"/>
      <c r="M381" s="146"/>
      <c r="N381" s="107"/>
      <c r="O381" s="107"/>
      <c r="P381" s="110"/>
    </row>
    <row r="382" spans="1:17" x14ac:dyDescent="0.25">
      <c r="A382" s="115"/>
      <c r="B382" s="116"/>
      <c r="C382" s="11" t="s">
        <v>39</v>
      </c>
      <c r="D382" s="2"/>
      <c r="E382" s="3"/>
      <c r="F382" s="3"/>
      <c r="G382" s="3"/>
      <c r="H382" s="2"/>
      <c r="I382" s="20"/>
      <c r="J382" s="20"/>
      <c r="K382" s="144"/>
      <c r="L382" s="147"/>
      <c r="M382" s="147"/>
      <c r="N382" s="108"/>
      <c r="O382" s="108"/>
      <c r="P382" s="111"/>
    </row>
    <row r="383" spans="1:17" x14ac:dyDescent="0.25">
      <c r="A383" s="115" t="s">
        <v>157</v>
      </c>
      <c r="B383" s="116" t="s">
        <v>52</v>
      </c>
      <c r="C383" s="11" t="s">
        <v>19</v>
      </c>
      <c r="D383" s="2"/>
      <c r="E383" s="3"/>
      <c r="F383" s="3"/>
      <c r="G383" s="3"/>
      <c r="H383" s="2"/>
      <c r="I383" s="20">
        <f>I384+I385</f>
        <v>2276</v>
      </c>
      <c r="J383" s="20">
        <f>J384+J385</f>
        <v>1311.6</v>
      </c>
      <c r="K383" s="142" t="s">
        <v>23</v>
      </c>
      <c r="L383" s="145" t="s">
        <v>177</v>
      </c>
      <c r="M383" s="145" t="s">
        <v>178</v>
      </c>
      <c r="N383" s="106">
        <v>68.67</v>
      </c>
      <c r="O383" s="106">
        <v>66.27</v>
      </c>
      <c r="P383" s="109" t="s">
        <v>372</v>
      </c>
    </row>
    <row r="384" spans="1:17" x14ac:dyDescent="0.25">
      <c r="A384" s="115"/>
      <c r="B384" s="116"/>
      <c r="C384" s="11" t="s">
        <v>49</v>
      </c>
      <c r="D384" s="2"/>
      <c r="E384" s="3"/>
      <c r="F384" s="3"/>
      <c r="G384" s="3"/>
      <c r="H384" s="2"/>
      <c r="I384" s="20"/>
      <c r="J384" s="20"/>
      <c r="K384" s="143"/>
      <c r="L384" s="146"/>
      <c r="M384" s="146"/>
      <c r="N384" s="107"/>
      <c r="O384" s="107"/>
      <c r="P384" s="110"/>
    </row>
    <row r="385" spans="1:17" x14ac:dyDescent="0.25">
      <c r="A385" s="115"/>
      <c r="B385" s="116"/>
      <c r="C385" s="11" t="s">
        <v>169</v>
      </c>
      <c r="D385" s="2"/>
      <c r="E385" s="3"/>
      <c r="F385" s="3"/>
      <c r="G385" s="3"/>
      <c r="H385" s="2"/>
      <c r="I385" s="20">
        <f>I386+I387</f>
        <v>2276</v>
      </c>
      <c r="J385" s="20">
        <f>J386+J387</f>
        <v>1311.6</v>
      </c>
      <c r="K385" s="143"/>
      <c r="L385" s="146"/>
      <c r="M385" s="146"/>
      <c r="N385" s="107"/>
      <c r="O385" s="107"/>
      <c r="P385" s="110"/>
    </row>
    <row r="386" spans="1:17" x14ac:dyDescent="0.25">
      <c r="A386" s="115"/>
      <c r="B386" s="116"/>
      <c r="C386" s="11" t="s">
        <v>20</v>
      </c>
      <c r="D386" s="5">
        <v>914</v>
      </c>
      <c r="E386" s="6" t="s">
        <v>55</v>
      </c>
      <c r="F386" s="6" t="s">
        <v>198</v>
      </c>
      <c r="G386" s="6" t="s">
        <v>238</v>
      </c>
      <c r="H386" s="5">
        <v>600</v>
      </c>
      <c r="I386" s="20">
        <v>2276</v>
      </c>
      <c r="J386" s="20">
        <v>1311.6</v>
      </c>
      <c r="K386" s="143"/>
      <c r="L386" s="146"/>
      <c r="M386" s="146"/>
      <c r="N386" s="107"/>
      <c r="O386" s="107"/>
      <c r="P386" s="110"/>
    </row>
    <row r="387" spans="1:17" x14ac:dyDescent="0.25">
      <c r="A387" s="115"/>
      <c r="B387" s="116"/>
      <c r="C387" s="11" t="s">
        <v>39</v>
      </c>
      <c r="D387" s="2"/>
      <c r="E387" s="3"/>
      <c r="F387" s="3"/>
      <c r="G387" s="3"/>
      <c r="H387" s="2"/>
      <c r="I387" s="20"/>
      <c r="J387" s="20"/>
      <c r="K387" s="144"/>
      <c r="L387" s="147"/>
      <c r="M387" s="147"/>
      <c r="N387" s="108"/>
      <c r="O387" s="108"/>
      <c r="P387" s="111"/>
    </row>
    <row r="388" spans="1:17" x14ac:dyDescent="0.25">
      <c r="A388" s="115" t="s">
        <v>158</v>
      </c>
      <c r="B388" s="230" t="s">
        <v>80</v>
      </c>
      <c r="C388" s="11" t="s">
        <v>19</v>
      </c>
      <c r="D388" s="2"/>
      <c r="E388" s="3"/>
      <c r="F388" s="3"/>
      <c r="G388" s="3"/>
      <c r="H388" s="2"/>
      <c r="I388" s="20">
        <f>I389+I390</f>
        <v>1500</v>
      </c>
      <c r="J388" s="20">
        <f>J389+J390</f>
        <v>519.6</v>
      </c>
      <c r="K388" s="142" t="s">
        <v>23</v>
      </c>
      <c r="L388" s="145" t="s">
        <v>177</v>
      </c>
      <c r="M388" s="145" t="s">
        <v>178</v>
      </c>
      <c r="N388" s="106">
        <v>68.67</v>
      </c>
      <c r="O388" s="106">
        <v>66.27</v>
      </c>
      <c r="P388" s="109" t="s">
        <v>326</v>
      </c>
    </row>
    <row r="389" spans="1:17" x14ac:dyDescent="0.25">
      <c r="A389" s="115"/>
      <c r="B389" s="231"/>
      <c r="C389" s="11" t="s">
        <v>49</v>
      </c>
      <c r="D389" s="2"/>
      <c r="E389" s="3"/>
      <c r="F389" s="3"/>
      <c r="G389" s="3"/>
      <c r="H389" s="2"/>
      <c r="I389" s="20"/>
      <c r="J389" s="20"/>
      <c r="K389" s="143"/>
      <c r="L389" s="146"/>
      <c r="M389" s="146"/>
      <c r="N389" s="107"/>
      <c r="O389" s="107"/>
      <c r="P389" s="110"/>
    </row>
    <row r="390" spans="1:17" x14ac:dyDescent="0.25">
      <c r="A390" s="115"/>
      <c r="B390" s="231"/>
      <c r="C390" s="11" t="s">
        <v>169</v>
      </c>
      <c r="D390" s="2"/>
      <c r="E390" s="3"/>
      <c r="F390" s="3"/>
      <c r="G390" s="3"/>
      <c r="H390" s="2"/>
      <c r="I390" s="20">
        <f>I391+I392</f>
        <v>1500</v>
      </c>
      <c r="J390" s="20">
        <f>J391+J392</f>
        <v>519.6</v>
      </c>
      <c r="K390" s="143"/>
      <c r="L390" s="146"/>
      <c r="M390" s="146"/>
      <c r="N390" s="107"/>
      <c r="O390" s="107"/>
      <c r="P390" s="110"/>
      <c r="Q390" t="s">
        <v>297</v>
      </c>
    </row>
    <row r="391" spans="1:17" ht="15.75" customHeight="1" x14ac:dyDescent="0.25">
      <c r="A391" s="115"/>
      <c r="B391" s="231"/>
      <c r="C391" s="11" t="s">
        <v>20</v>
      </c>
      <c r="D391" s="5">
        <v>914</v>
      </c>
      <c r="E391" s="6" t="s">
        <v>21</v>
      </c>
      <c r="F391" s="6" t="s">
        <v>21</v>
      </c>
      <c r="G391" s="6" t="s">
        <v>239</v>
      </c>
      <c r="H391" s="5">
        <v>200</v>
      </c>
      <c r="I391" s="20">
        <v>1500</v>
      </c>
      <c r="J391" s="20">
        <v>519.6</v>
      </c>
      <c r="K391" s="143"/>
      <c r="L391" s="146"/>
      <c r="M391" s="146"/>
      <c r="N391" s="107"/>
      <c r="O391" s="107"/>
      <c r="P391" s="110"/>
    </row>
    <row r="392" spans="1:17" x14ac:dyDescent="0.25">
      <c r="A392" s="115"/>
      <c r="B392" s="232"/>
      <c r="C392" s="11" t="s">
        <v>39</v>
      </c>
      <c r="D392" s="2"/>
      <c r="E392" s="3"/>
      <c r="F392" s="3"/>
      <c r="G392" s="3"/>
      <c r="H392" s="2"/>
      <c r="I392" s="20"/>
      <c r="J392" s="20"/>
      <c r="K392" s="144"/>
      <c r="L392" s="147"/>
      <c r="M392" s="147"/>
      <c r="N392" s="108"/>
      <c r="O392" s="108"/>
      <c r="P392" s="111"/>
    </row>
    <row r="393" spans="1:17" ht="16.5" customHeight="1" x14ac:dyDescent="0.25">
      <c r="A393" s="115" t="s">
        <v>159</v>
      </c>
      <c r="B393" s="116" t="s">
        <v>53</v>
      </c>
      <c r="C393" s="11" t="s">
        <v>19</v>
      </c>
      <c r="D393" s="2">
        <v>914</v>
      </c>
      <c r="E393" s="3" t="s">
        <v>74</v>
      </c>
      <c r="F393" s="3" t="s">
        <v>75</v>
      </c>
      <c r="G393" s="3" t="s">
        <v>76</v>
      </c>
      <c r="H393" s="2">
        <v>300</v>
      </c>
      <c r="I393" s="20">
        <f>I394+I395</f>
        <v>59000</v>
      </c>
      <c r="J393" s="20">
        <f>J394+J395</f>
        <v>27000</v>
      </c>
      <c r="K393" s="142" t="s">
        <v>23</v>
      </c>
      <c r="L393" s="145" t="s">
        <v>177</v>
      </c>
      <c r="M393" s="145" t="s">
        <v>178</v>
      </c>
      <c r="N393" s="106">
        <v>68.67</v>
      </c>
      <c r="O393" s="106">
        <v>66.27</v>
      </c>
      <c r="P393" s="233" t="s">
        <v>373</v>
      </c>
    </row>
    <row r="394" spans="1:17" x14ac:dyDescent="0.25">
      <c r="A394" s="115"/>
      <c r="B394" s="116"/>
      <c r="C394" s="11" t="s">
        <v>49</v>
      </c>
      <c r="D394" s="2"/>
      <c r="E394" s="3"/>
      <c r="F394" s="3"/>
      <c r="G394" s="3"/>
      <c r="H394" s="2"/>
      <c r="I394" s="20">
        <v>58410</v>
      </c>
      <c r="J394" s="20">
        <v>26730</v>
      </c>
      <c r="K394" s="143"/>
      <c r="L394" s="146"/>
      <c r="M394" s="146"/>
      <c r="N394" s="107"/>
      <c r="O394" s="107"/>
      <c r="P394" s="234"/>
    </row>
    <row r="395" spans="1:17" x14ac:dyDescent="0.25">
      <c r="A395" s="115"/>
      <c r="B395" s="116"/>
      <c r="C395" s="11" t="s">
        <v>169</v>
      </c>
      <c r="D395" s="2"/>
      <c r="E395" s="3"/>
      <c r="F395" s="3"/>
      <c r="G395" s="3"/>
      <c r="H395" s="2"/>
      <c r="I395" s="20">
        <f>I396+I397</f>
        <v>590</v>
      </c>
      <c r="J395" s="20">
        <f>J396+J397</f>
        <v>270</v>
      </c>
      <c r="K395" s="143"/>
      <c r="L395" s="146"/>
      <c r="M395" s="146"/>
      <c r="N395" s="107"/>
      <c r="O395" s="107"/>
      <c r="P395" s="234"/>
    </row>
    <row r="396" spans="1:17" x14ac:dyDescent="0.25">
      <c r="A396" s="115"/>
      <c r="B396" s="116"/>
      <c r="C396" s="11" t="s">
        <v>20</v>
      </c>
      <c r="D396" s="5"/>
      <c r="E396" s="6"/>
      <c r="F396" s="6"/>
      <c r="G396" s="6"/>
      <c r="H396" s="5"/>
      <c r="I396" s="20">
        <v>590</v>
      </c>
      <c r="J396" s="20">
        <v>270</v>
      </c>
      <c r="K396" s="143"/>
      <c r="L396" s="146"/>
      <c r="M396" s="146"/>
      <c r="N396" s="107"/>
      <c r="O396" s="107"/>
      <c r="P396" s="234"/>
      <c r="Q396" t="s">
        <v>314</v>
      </c>
    </row>
    <row r="397" spans="1:17" x14ac:dyDescent="0.25">
      <c r="A397" s="115"/>
      <c r="B397" s="116"/>
      <c r="C397" s="11" t="s">
        <v>39</v>
      </c>
      <c r="D397" s="2"/>
      <c r="E397" s="3"/>
      <c r="F397" s="3"/>
      <c r="G397" s="3"/>
      <c r="H397" s="2"/>
      <c r="I397" s="20"/>
      <c r="J397" s="20"/>
      <c r="K397" s="144"/>
      <c r="L397" s="147"/>
      <c r="M397" s="147"/>
      <c r="N397" s="108"/>
      <c r="O397" s="108"/>
      <c r="P397" s="235"/>
    </row>
    <row r="398" spans="1:17" x14ac:dyDescent="0.25">
      <c r="A398" s="115" t="s">
        <v>160</v>
      </c>
      <c r="B398" s="236" t="s">
        <v>78</v>
      </c>
      <c r="C398" s="11" t="s">
        <v>19</v>
      </c>
      <c r="D398" s="2"/>
      <c r="E398" s="3"/>
      <c r="F398" s="3"/>
      <c r="G398" s="3"/>
      <c r="H398" s="2"/>
      <c r="I398" s="20">
        <f>I399+I400</f>
        <v>98400</v>
      </c>
      <c r="J398" s="20">
        <f>J399+J400</f>
        <v>9000</v>
      </c>
      <c r="K398" s="142" t="s">
        <v>23</v>
      </c>
      <c r="L398" s="145" t="s">
        <v>177</v>
      </c>
      <c r="M398" s="145" t="s">
        <v>178</v>
      </c>
      <c r="N398" s="106">
        <v>68.67</v>
      </c>
      <c r="O398" s="106">
        <v>66.27</v>
      </c>
      <c r="P398" s="109" t="s">
        <v>374</v>
      </c>
    </row>
    <row r="399" spans="1:17" x14ac:dyDescent="0.25">
      <c r="A399" s="115"/>
      <c r="B399" s="105"/>
      <c r="C399" s="11" t="s">
        <v>49</v>
      </c>
      <c r="D399" s="2"/>
      <c r="E399" s="3"/>
      <c r="F399" s="3"/>
      <c r="G399" s="3"/>
      <c r="H399" s="2"/>
      <c r="I399" s="20"/>
      <c r="J399" s="20"/>
      <c r="K399" s="143"/>
      <c r="L399" s="146"/>
      <c r="M399" s="146"/>
      <c r="N399" s="107"/>
      <c r="O399" s="107"/>
      <c r="P399" s="110"/>
    </row>
    <row r="400" spans="1:17" x14ac:dyDescent="0.25">
      <c r="A400" s="115"/>
      <c r="B400" s="105"/>
      <c r="C400" s="11" t="s">
        <v>169</v>
      </c>
      <c r="D400" s="2"/>
      <c r="E400" s="3"/>
      <c r="F400" s="3"/>
      <c r="G400" s="3"/>
      <c r="H400" s="2"/>
      <c r="I400" s="20">
        <f>I401+I402</f>
        <v>98400</v>
      </c>
      <c r="J400" s="20">
        <f>J401+J402</f>
        <v>9000</v>
      </c>
      <c r="K400" s="143"/>
      <c r="L400" s="146"/>
      <c r="M400" s="146"/>
      <c r="N400" s="107"/>
      <c r="O400" s="107"/>
      <c r="P400" s="110"/>
    </row>
    <row r="401" spans="1:17" x14ac:dyDescent="0.25">
      <c r="A401" s="115"/>
      <c r="B401" s="105"/>
      <c r="C401" s="11" t="s">
        <v>20</v>
      </c>
      <c r="D401" s="5">
        <v>914</v>
      </c>
      <c r="E401" s="6" t="s">
        <v>74</v>
      </c>
      <c r="F401" s="6" t="s">
        <v>75</v>
      </c>
      <c r="G401" s="3" t="s">
        <v>79</v>
      </c>
      <c r="H401" s="5">
        <v>300</v>
      </c>
      <c r="I401" s="20">
        <v>98400</v>
      </c>
      <c r="J401" s="20">
        <v>9000</v>
      </c>
      <c r="K401" s="143"/>
      <c r="L401" s="146"/>
      <c r="M401" s="146"/>
      <c r="N401" s="107"/>
      <c r="O401" s="107"/>
      <c r="P401" s="110"/>
      <c r="Q401" t="s">
        <v>314</v>
      </c>
    </row>
    <row r="402" spans="1:17" x14ac:dyDescent="0.25">
      <c r="A402" s="115"/>
      <c r="B402" s="105"/>
      <c r="C402" s="11" t="s">
        <v>39</v>
      </c>
      <c r="D402" s="2"/>
      <c r="E402" s="3"/>
      <c r="F402" s="3"/>
      <c r="G402" s="3"/>
      <c r="H402" s="2"/>
      <c r="I402" s="20"/>
      <c r="J402" s="20"/>
      <c r="K402" s="144"/>
      <c r="L402" s="147"/>
      <c r="M402" s="147"/>
      <c r="N402" s="108"/>
      <c r="O402" s="108"/>
      <c r="P402" s="111"/>
    </row>
    <row r="403" spans="1:17" x14ac:dyDescent="0.25">
      <c r="A403" s="115" t="s">
        <v>161</v>
      </c>
      <c r="B403" s="105" t="s">
        <v>54</v>
      </c>
      <c r="C403" s="11" t="s">
        <v>19</v>
      </c>
      <c r="D403" s="2">
        <v>914</v>
      </c>
      <c r="E403" s="3" t="s">
        <v>74</v>
      </c>
      <c r="F403" s="3" t="s">
        <v>75</v>
      </c>
      <c r="G403" s="3" t="s">
        <v>77</v>
      </c>
      <c r="H403" s="2">
        <v>300</v>
      </c>
      <c r="I403" s="20">
        <f>I404+I405</f>
        <v>6800</v>
      </c>
      <c r="J403" s="20">
        <f>J404+J405</f>
        <v>6799.9999500000004</v>
      </c>
      <c r="K403" s="142" t="s">
        <v>23</v>
      </c>
      <c r="L403" s="145" t="s">
        <v>177</v>
      </c>
      <c r="M403" s="145" t="s">
        <v>178</v>
      </c>
      <c r="N403" s="106">
        <v>68.67</v>
      </c>
      <c r="O403" s="106">
        <v>66.27</v>
      </c>
      <c r="P403" s="227" t="s">
        <v>375</v>
      </c>
    </row>
    <row r="404" spans="1:17" x14ac:dyDescent="0.25">
      <c r="A404" s="115"/>
      <c r="B404" s="105"/>
      <c r="C404" s="11" t="s">
        <v>49</v>
      </c>
      <c r="D404" s="5"/>
      <c r="E404" s="6"/>
      <c r="F404" s="6"/>
      <c r="G404" s="6"/>
      <c r="H404" s="5"/>
      <c r="I404" s="20"/>
      <c r="J404" s="20"/>
      <c r="K404" s="143"/>
      <c r="L404" s="146"/>
      <c r="M404" s="146"/>
      <c r="N404" s="107"/>
      <c r="O404" s="107"/>
      <c r="P404" s="237"/>
    </row>
    <row r="405" spans="1:17" x14ac:dyDescent="0.25">
      <c r="A405" s="115"/>
      <c r="B405" s="105"/>
      <c r="C405" s="11" t="s">
        <v>169</v>
      </c>
      <c r="D405" s="5"/>
      <c r="E405" s="6"/>
      <c r="F405" s="6"/>
      <c r="G405" s="6"/>
      <c r="H405" s="5"/>
      <c r="I405" s="20">
        <f>I406+I407</f>
        <v>6800</v>
      </c>
      <c r="J405" s="20">
        <f>J406+J407</f>
        <v>6799.9999500000004</v>
      </c>
      <c r="K405" s="143"/>
      <c r="L405" s="146"/>
      <c r="M405" s="146"/>
      <c r="N405" s="107"/>
      <c r="O405" s="107"/>
      <c r="P405" s="237"/>
    </row>
    <row r="406" spans="1:17" x14ac:dyDescent="0.25">
      <c r="A406" s="115"/>
      <c r="B406" s="105"/>
      <c r="C406" s="11" t="s">
        <v>20</v>
      </c>
      <c r="D406" s="5"/>
      <c r="E406" s="6"/>
      <c r="F406" s="6"/>
      <c r="G406" s="6"/>
      <c r="H406" s="5"/>
      <c r="I406" s="20">
        <v>6800</v>
      </c>
      <c r="J406" s="20">
        <v>6799.9999500000004</v>
      </c>
      <c r="K406" s="143"/>
      <c r="L406" s="146"/>
      <c r="M406" s="146"/>
      <c r="N406" s="107"/>
      <c r="O406" s="107"/>
      <c r="P406" s="237"/>
      <c r="Q406" t="s">
        <v>321</v>
      </c>
    </row>
    <row r="407" spans="1:17" x14ac:dyDescent="0.25">
      <c r="A407" s="115"/>
      <c r="B407" s="105"/>
      <c r="C407" s="11" t="s">
        <v>39</v>
      </c>
      <c r="D407" s="2"/>
      <c r="E407" s="3"/>
      <c r="F407" s="3"/>
      <c r="G407" s="3"/>
      <c r="H407" s="2"/>
      <c r="I407" s="20"/>
      <c r="J407" s="20"/>
      <c r="K407" s="144"/>
      <c r="L407" s="147"/>
      <c r="M407" s="147"/>
      <c r="N407" s="108"/>
      <c r="O407" s="108"/>
      <c r="P407" s="238"/>
    </row>
    <row r="408" spans="1:17" ht="23.25" customHeight="1" x14ac:dyDescent="0.25">
      <c r="A408" s="127"/>
      <c r="B408" s="128" t="s">
        <v>162</v>
      </c>
      <c r="C408" s="18" t="s">
        <v>19</v>
      </c>
      <c r="D408" s="8">
        <v>914</v>
      </c>
      <c r="E408" s="9"/>
      <c r="F408" s="9"/>
      <c r="G408" s="9" t="s">
        <v>81</v>
      </c>
      <c r="H408" s="8"/>
      <c r="I408" s="66">
        <f>I409+I410</f>
        <v>56321.7</v>
      </c>
      <c r="J408" s="66">
        <f>J409+J410</f>
        <v>7993</v>
      </c>
      <c r="K408" s="129" t="s">
        <v>23</v>
      </c>
      <c r="L408" s="217"/>
      <c r="M408" s="218"/>
      <c r="N408" s="218"/>
      <c r="O408" s="218"/>
      <c r="P408" s="219"/>
      <c r="Q408" s="77">
        <f>J408*100/I408</f>
        <v>14.191688106005325</v>
      </c>
    </row>
    <row r="409" spans="1:17" ht="25.5" x14ac:dyDescent="0.25">
      <c r="A409" s="127"/>
      <c r="B409" s="128"/>
      <c r="C409" s="18" t="s">
        <v>260</v>
      </c>
      <c r="D409" s="8"/>
      <c r="E409" s="9"/>
      <c r="F409" s="9"/>
      <c r="G409" s="9"/>
      <c r="H409" s="8"/>
      <c r="I409" s="66">
        <f>I414</f>
        <v>56051.5</v>
      </c>
      <c r="J409" s="66">
        <f>J414</f>
        <v>7913.0699699999996</v>
      </c>
      <c r="K409" s="130"/>
      <c r="L409" s="220"/>
      <c r="M409" s="221"/>
      <c r="N409" s="221"/>
      <c r="O409" s="221"/>
      <c r="P409" s="222"/>
      <c r="Q409" s="77">
        <f t="shared" ref="Q409:Q412" si="4">J409*100/I409</f>
        <v>14.117499032140085</v>
      </c>
    </row>
    <row r="410" spans="1:17" ht="25.5" x14ac:dyDescent="0.25">
      <c r="A410" s="127"/>
      <c r="B410" s="128"/>
      <c r="C410" s="18" t="s">
        <v>261</v>
      </c>
      <c r="D410" s="8"/>
      <c r="E410" s="9"/>
      <c r="F410" s="9"/>
      <c r="G410" s="9"/>
      <c r="H410" s="8"/>
      <c r="I410" s="66">
        <f>I411+I412</f>
        <v>270.2</v>
      </c>
      <c r="J410" s="66">
        <f>J411+J412</f>
        <v>79.930030000000002</v>
      </c>
      <c r="K410" s="130"/>
      <c r="L410" s="220"/>
      <c r="M410" s="221"/>
      <c r="N410" s="221"/>
      <c r="O410" s="221"/>
      <c r="P410" s="222"/>
      <c r="Q410" s="77">
        <f t="shared" si="4"/>
        <v>29.581802368615843</v>
      </c>
    </row>
    <row r="411" spans="1:17" ht="25.5" x14ac:dyDescent="0.25">
      <c r="A411" s="127"/>
      <c r="B411" s="128"/>
      <c r="C411" s="18" t="s">
        <v>262</v>
      </c>
      <c r="D411" s="7"/>
      <c r="E411" s="10"/>
      <c r="F411" s="10"/>
      <c r="G411" s="10"/>
      <c r="H411" s="7"/>
      <c r="I411" s="66">
        <f>I416</f>
        <v>270.2</v>
      </c>
      <c r="J411" s="66">
        <f>J416</f>
        <v>79.930030000000002</v>
      </c>
      <c r="K411" s="130"/>
      <c r="L411" s="220"/>
      <c r="M411" s="221"/>
      <c r="N411" s="221"/>
      <c r="O411" s="221"/>
      <c r="P411" s="222"/>
      <c r="Q411" s="77">
        <f t="shared" si="4"/>
        <v>29.581802368615843</v>
      </c>
    </row>
    <row r="412" spans="1:17" x14ac:dyDescent="0.25">
      <c r="A412" s="127"/>
      <c r="B412" s="128"/>
      <c r="C412" s="18" t="s">
        <v>39</v>
      </c>
      <c r="D412" s="8"/>
      <c r="E412" s="9"/>
      <c r="F412" s="9"/>
      <c r="G412" s="9"/>
      <c r="H412" s="8"/>
      <c r="I412" s="66">
        <f>I417</f>
        <v>0</v>
      </c>
      <c r="J412" s="66">
        <f>J417</f>
        <v>0</v>
      </c>
      <c r="K412" s="131"/>
      <c r="L412" s="223"/>
      <c r="M412" s="224"/>
      <c r="N412" s="224"/>
      <c r="O412" s="224"/>
      <c r="P412" s="225"/>
      <c r="Q412" s="77" t="e">
        <f t="shared" si="4"/>
        <v>#DIV/0!</v>
      </c>
    </row>
    <row r="413" spans="1:17" ht="17.25" customHeight="1" x14ac:dyDescent="0.25">
      <c r="A413" s="115" t="s">
        <v>163</v>
      </c>
      <c r="B413" s="105" t="s">
        <v>165</v>
      </c>
      <c r="C413" s="11" t="s">
        <v>19</v>
      </c>
      <c r="D413" s="2">
        <v>914</v>
      </c>
      <c r="E413" s="3" t="s">
        <v>21</v>
      </c>
      <c r="F413" s="3" t="s">
        <v>21</v>
      </c>
      <c r="G413" s="3" t="s">
        <v>240</v>
      </c>
      <c r="H413" s="2">
        <v>200</v>
      </c>
      <c r="I413" s="20">
        <f>I414+I415</f>
        <v>56321.7</v>
      </c>
      <c r="J413" s="20">
        <f>J418</f>
        <v>7993</v>
      </c>
      <c r="K413" s="142" t="s">
        <v>23</v>
      </c>
      <c r="L413" s="145" t="s">
        <v>177</v>
      </c>
      <c r="M413" s="145" t="s">
        <v>178</v>
      </c>
      <c r="N413" s="106">
        <v>68.67</v>
      </c>
      <c r="O413" s="106">
        <v>66.27</v>
      </c>
      <c r="P413" s="112" t="s">
        <v>317</v>
      </c>
    </row>
    <row r="414" spans="1:17" x14ac:dyDescent="0.25">
      <c r="A414" s="115"/>
      <c r="B414" s="105"/>
      <c r="C414" s="11" t="s">
        <v>49</v>
      </c>
      <c r="D414" s="2"/>
      <c r="E414" s="3"/>
      <c r="F414" s="3"/>
      <c r="G414" s="3"/>
      <c r="H414" s="2"/>
      <c r="I414" s="20">
        <f>I419</f>
        <v>56051.5</v>
      </c>
      <c r="J414" s="20">
        <f>J419</f>
        <v>7913.0699699999996</v>
      </c>
      <c r="K414" s="143"/>
      <c r="L414" s="146"/>
      <c r="M414" s="146"/>
      <c r="N414" s="107"/>
      <c r="O414" s="107"/>
      <c r="P414" s="113"/>
    </row>
    <row r="415" spans="1:17" ht="21" customHeight="1" x14ac:dyDescent="0.25">
      <c r="A415" s="115"/>
      <c r="B415" s="105"/>
      <c r="C415" s="11" t="s">
        <v>169</v>
      </c>
      <c r="D415" s="2"/>
      <c r="E415" s="3"/>
      <c r="F415" s="3"/>
      <c r="G415" s="3"/>
      <c r="H415" s="2"/>
      <c r="I415" s="20">
        <f>I416+I417</f>
        <v>270.2</v>
      </c>
      <c r="J415" s="20">
        <f>J416+J417</f>
        <v>79.930030000000002</v>
      </c>
      <c r="K415" s="143"/>
      <c r="L415" s="146"/>
      <c r="M415" s="146"/>
      <c r="N415" s="107"/>
      <c r="O415" s="107"/>
      <c r="P415" s="113"/>
    </row>
    <row r="416" spans="1:17" x14ac:dyDescent="0.25">
      <c r="A416" s="115"/>
      <c r="B416" s="105"/>
      <c r="C416" s="11" t="s">
        <v>20</v>
      </c>
      <c r="D416" s="5"/>
      <c r="E416" s="6"/>
      <c r="F416" s="6"/>
      <c r="G416" s="6"/>
      <c r="H416" s="5"/>
      <c r="I416" s="20">
        <f>I421</f>
        <v>270.2</v>
      </c>
      <c r="J416" s="20">
        <f>J421</f>
        <v>79.930030000000002</v>
      </c>
      <c r="K416" s="143"/>
      <c r="L416" s="146"/>
      <c r="M416" s="146"/>
      <c r="N416" s="107"/>
      <c r="O416" s="107"/>
      <c r="P416" s="113"/>
      <c r="Q416" t="s">
        <v>313</v>
      </c>
    </row>
    <row r="417" spans="1:17" ht="20.25" customHeight="1" x14ac:dyDescent="0.25">
      <c r="A417" s="115"/>
      <c r="B417" s="105"/>
      <c r="C417" s="11" t="s">
        <v>39</v>
      </c>
      <c r="D417" s="2"/>
      <c r="E417" s="3"/>
      <c r="F417" s="3"/>
      <c r="G417" s="3"/>
      <c r="H417" s="2"/>
      <c r="I417" s="20">
        <f>I422</f>
        <v>0</v>
      </c>
      <c r="J417" s="20">
        <f>J422</f>
        <v>0</v>
      </c>
      <c r="K417" s="144"/>
      <c r="L417" s="147"/>
      <c r="M417" s="147"/>
      <c r="N417" s="108"/>
      <c r="O417" s="108"/>
      <c r="P417" s="114"/>
    </row>
    <row r="418" spans="1:17" ht="19.5" customHeight="1" x14ac:dyDescent="0.25">
      <c r="A418" s="115" t="s">
        <v>166</v>
      </c>
      <c r="B418" s="116" t="s">
        <v>167</v>
      </c>
      <c r="C418" s="11" t="s">
        <v>19</v>
      </c>
      <c r="D418" s="2">
        <v>914</v>
      </c>
      <c r="E418" s="3" t="s">
        <v>21</v>
      </c>
      <c r="F418" s="3" t="s">
        <v>21</v>
      </c>
      <c r="G418" s="3" t="s">
        <v>240</v>
      </c>
      <c r="H418" s="2">
        <v>200</v>
      </c>
      <c r="I418" s="20">
        <f>I419+I420</f>
        <v>56321.7</v>
      </c>
      <c r="J418" s="20">
        <f>J419+J420</f>
        <v>7993</v>
      </c>
      <c r="K418" s="142" t="s">
        <v>23</v>
      </c>
      <c r="L418" s="145" t="s">
        <v>177</v>
      </c>
      <c r="M418" s="145" t="s">
        <v>178</v>
      </c>
      <c r="N418" s="106">
        <v>68.67</v>
      </c>
      <c r="O418" s="106">
        <v>66.27</v>
      </c>
      <c r="P418" s="239" t="s">
        <v>376</v>
      </c>
    </row>
    <row r="419" spans="1:17" x14ac:dyDescent="0.25">
      <c r="A419" s="115"/>
      <c r="B419" s="116"/>
      <c r="C419" s="11" t="s">
        <v>49</v>
      </c>
      <c r="D419" s="2"/>
      <c r="E419" s="3"/>
      <c r="F419" s="3"/>
      <c r="G419" s="3"/>
      <c r="H419" s="2"/>
      <c r="I419" s="20">
        <v>56051.5</v>
      </c>
      <c r="J419" s="20">
        <v>7913.0699699999996</v>
      </c>
      <c r="K419" s="143"/>
      <c r="L419" s="146"/>
      <c r="M419" s="146"/>
      <c r="N419" s="107"/>
      <c r="O419" s="107"/>
      <c r="P419" s="240"/>
    </row>
    <row r="420" spans="1:17" x14ac:dyDescent="0.25">
      <c r="A420" s="115"/>
      <c r="B420" s="116"/>
      <c r="C420" s="11" t="s">
        <v>169</v>
      </c>
      <c r="D420" s="2"/>
      <c r="E420" s="3"/>
      <c r="F420" s="3"/>
      <c r="G420" s="3"/>
      <c r="H420" s="2"/>
      <c r="I420" s="20">
        <f>I421+I422</f>
        <v>270.2</v>
      </c>
      <c r="J420" s="20">
        <f>J421+J422</f>
        <v>79.930030000000002</v>
      </c>
      <c r="K420" s="143"/>
      <c r="L420" s="146"/>
      <c r="M420" s="146"/>
      <c r="N420" s="107"/>
      <c r="O420" s="107"/>
      <c r="P420" s="240"/>
    </row>
    <row r="421" spans="1:17" x14ac:dyDescent="0.25">
      <c r="A421" s="115"/>
      <c r="B421" s="116"/>
      <c r="C421" s="11" t="s">
        <v>20</v>
      </c>
      <c r="D421" s="5"/>
      <c r="E421" s="6"/>
      <c r="F421" s="6"/>
      <c r="G421" s="6"/>
      <c r="H421" s="5"/>
      <c r="I421" s="20">
        <v>270.2</v>
      </c>
      <c r="J421" s="20">
        <v>79.930030000000002</v>
      </c>
      <c r="K421" s="143"/>
      <c r="L421" s="146"/>
      <c r="M421" s="146"/>
      <c r="N421" s="107"/>
      <c r="O421" s="107"/>
      <c r="P421" s="240"/>
      <c r="Q421" t="s">
        <v>309</v>
      </c>
    </row>
    <row r="422" spans="1:17" ht="16.5" customHeight="1" x14ac:dyDescent="0.25">
      <c r="A422" s="115"/>
      <c r="B422" s="116"/>
      <c r="C422" s="11" t="s">
        <v>39</v>
      </c>
      <c r="D422" s="2"/>
      <c r="E422" s="3"/>
      <c r="F422" s="3"/>
      <c r="G422" s="3"/>
      <c r="H422" s="2"/>
      <c r="I422" s="20"/>
      <c r="J422" s="20"/>
      <c r="K422" s="144"/>
      <c r="L422" s="147"/>
      <c r="M422" s="147"/>
      <c r="N422" s="108"/>
      <c r="O422" s="108"/>
      <c r="P422" s="241"/>
    </row>
    <row r="423" spans="1:17" ht="18" customHeight="1" x14ac:dyDescent="0.25">
      <c r="A423" s="127">
        <v>5</v>
      </c>
      <c r="B423" s="128" t="s">
        <v>164</v>
      </c>
      <c r="C423" s="18" t="s">
        <v>19</v>
      </c>
      <c r="D423" s="53">
        <v>914</v>
      </c>
      <c r="E423" s="53"/>
      <c r="F423" s="53"/>
      <c r="G423" s="54" t="s">
        <v>241</v>
      </c>
      <c r="H423" s="55"/>
      <c r="I423" s="64">
        <f>I424+I425</f>
        <v>3735171.87</v>
      </c>
      <c r="J423" s="64">
        <f>J424+J425</f>
        <v>2801378.9</v>
      </c>
      <c r="K423" s="129" t="s">
        <v>23</v>
      </c>
      <c r="L423" s="217"/>
      <c r="M423" s="218"/>
      <c r="N423" s="218"/>
      <c r="O423" s="218"/>
      <c r="P423" s="219"/>
      <c r="Q423" s="77">
        <f>J423*100/I423</f>
        <v>74.999999933068679</v>
      </c>
    </row>
    <row r="424" spans="1:17" ht="25.5" x14ac:dyDescent="0.25">
      <c r="A424" s="127"/>
      <c r="B424" s="128"/>
      <c r="C424" s="18" t="s">
        <v>260</v>
      </c>
      <c r="D424" s="56"/>
      <c r="E424" s="57"/>
      <c r="F424" s="57"/>
      <c r="G424" s="57"/>
      <c r="H424" s="56"/>
      <c r="I424" s="65">
        <f>I429</f>
        <v>0</v>
      </c>
      <c r="J424" s="65">
        <f>J429</f>
        <v>0</v>
      </c>
      <c r="K424" s="130"/>
      <c r="L424" s="220"/>
      <c r="M424" s="221"/>
      <c r="N424" s="221"/>
      <c r="O424" s="221"/>
      <c r="P424" s="222"/>
      <c r="Q424" s="78"/>
    </row>
    <row r="425" spans="1:17" ht="25.5" x14ac:dyDescent="0.25">
      <c r="A425" s="127"/>
      <c r="B425" s="128"/>
      <c r="C425" s="18" t="s">
        <v>261</v>
      </c>
      <c r="D425" s="56"/>
      <c r="E425" s="57"/>
      <c r="F425" s="57"/>
      <c r="G425" s="57"/>
      <c r="H425" s="56"/>
      <c r="I425" s="65">
        <f>I426+I427</f>
        <v>3735171.87</v>
      </c>
      <c r="J425" s="65">
        <f>J426+J427</f>
        <v>2801378.9</v>
      </c>
      <c r="K425" s="130"/>
      <c r="L425" s="220"/>
      <c r="M425" s="221"/>
      <c r="N425" s="221"/>
      <c r="O425" s="221"/>
      <c r="P425" s="222"/>
      <c r="Q425" s="78"/>
    </row>
    <row r="426" spans="1:17" ht="25.5" x14ac:dyDescent="0.25">
      <c r="A426" s="127"/>
      <c r="B426" s="128"/>
      <c r="C426" s="18" t="s">
        <v>262</v>
      </c>
      <c r="D426" s="56"/>
      <c r="E426" s="57"/>
      <c r="F426" s="57"/>
      <c r="G426" s="57"/>
      <c r="H426" s="58"/>
      <c r="I426" s="65">
        <f>I431</f>
        <v>3735171.87</v>
      </c>
      <c r="J426" s="65">
        <f>J431</f>
        <v>2801378.9</v>
      </c>
      <c r="K426" s="130"/>
      <c r="L426" s="220"/>
      <c r="M426" s="221"/>
      <c r="N426" s="221"/>
      <c r="O426" s="221"/>
      <c r="P426" s="222"/>
      <c r="Q426" s="78"/>
    </row>
    <row r="427" spans="1:17" x14ac:dyDescent="0.25">
      <c r="A427" s="127"/>
      <c r="B427" s="128"/>
      <c r="C427" s="18" t="s">
        <v>39</v>
      </c>
      <c r="D427" s="56"/>
      <c r="E427" s="57"/>
      <c r="F427" s="57"/>
      <c r="G427" s="57"/>
      <c r="H427" s="56"/>
      <c r="I427" s="65">
        <f>I432</f>
        <v>0</v>
      </c>
      <c r="J427" s="65">
        <f>J432</f>
        <v>0</v>
      </c>
      <c r="K427" s="131"/>
      <c r="L427" s="223"/>
      <c r="M427" s="224"/>
      <c r="N427" s="224"/>
      <c r="O427" s="224"/>
      <c r="P427" s="225"/>
      <c r="Q427" s="78"/>
    </row>
    <row r="428" spans="1:17" x14ac:dyDescent="0.25">
      <c r="A428" s="140" t="s">
        <v>168</v>
      </c>
      <c r="B428" s="105" t="s">
        <v>263</v>
      </c>
      <c r="C428" s="13" t="s">
        <v>19</v>
      </c>
      <c r="D428" s="15">
        <v>914</v>
      </c>
      <c r="E428" s="16" t="s">
        <v>74</v>
      </c>
      <c r="F428" s="16" t="s">
        <v>75</v>
      </c>
      <c r="G428" s="16" t="s">
        <v>86</v>
      </c>
      <c r="H428" s="15">
        <v>300</v>
      </c>
      <c r="I428" s="20">
        <f>I429+I430</f>
        <v>3735171.87</v>
      </c>
      <c r="J428" s="20">
        <f>J429+J430</f>
        <v>2801378.9</v>
      </c>
      <c r="K428" s="142" t="s">
        <v>23</v>
      </c>
      <c r="L428" s="145" t="s">
        <v>177</v>
      </c>
      <c r="M428" s="145" t="s">
        <v>178</v>
      </c>
      <c r="N428" s="106">
        <v>68.67</v>
      </c>
      <c r="O428" s="106">
        <v>66.27</v>
      </c>
      <c r="P428" s="181" t="s">
        <v>402</v>
      </c>
    </row>
    <row r="429" spans="1:17" x14ac:dyDescent="0.25">
      <c r="A429" s="140"/>
      <c r="B429" s="105"/>
      <c r="C429" s="13" t="s">
        <v>49</v>
      </c>
      <c r="D429" s="15"/>
      <c r="E429" s="16"/>
      <c r="F429" s="16"/>
      <c r="G429" s="16"/>
      <c r="H429" s="15"/>
      <c r="I429" s="20"/>
      <c r="J429" s="20"/>
      <c r="K429" s="143"/>
      <c r="L429" s="146"/>
      <c r="M429" s="146"/>
      <c r="N429" s="107"/>
      <c r="O429" s="107"/>
      <c r="P429" s="181"/>
    </row>
    <row r="430" spans="1:17" x14ac:dyDescent="0.25">
      <c r="A430" s="140"/>
      <c r="B430" s="105"/>
      <c r="C430" s="13" t="s">
        <v>169</v>
      </c>
      <c r="D430" s="15"/>
      <c r="E430" s="16"/>
      <c r="F430" s="16"/>
      <c r="G430" s="16"/>
      <c r="H430" s="15"/>
      <c r="I430" s="20">
        <f>I431+I432</f>
        <v>3735171.87</v>
      </c>
      <c r="J430" s="20">
        <f>J431+J432</f>
        <v>2801378.9</v>
      </c>
      <c r="K430" s="143"/>
      <c r="L430" s="146"/>
      <c r="M430" s="146"/>
      <c r="N430" s="107"/>
      <c r="O430" s="107"/>
      <c r="P430" s="181"/>
      <c r="Q430" t="s">
        <v>318</v>
      </c>
    </row>
    <row r="431" spans="1:17" x14ac:dyDescent="0.25">
      <c r="A431" s="140"/>
      <c r="B431" s="105"/>
      <c r="C431" s="13" t="s">
        <v>20</v>
      </c>
      <c r="D431" s="14"/>
      <c r="E431" s="17"/>
      <c r="F431" s="17"/>
      <c r="G431" s="17"/>
      <c r="H431" s="14"/>
      <c r="I431" s="61">
        <v>3735171.87</v>
      </c>
      <c r="J431" s="20">
        <v>2801378.9</v>
      </c>
      <c r="K431" s="143"/>
      <c r="L431" s="146"/>
      <c r="M431" s="146"/>
      <c r="N431" s="107"/>
      <c r="O431" s="107"/>
      <c r="P431" s="181"/>
    </row>
    <row r="432" spans="1:17" x14ac:dyDescent="0.25">
      <c r="A432" s="140"/>
      <c r="B432" s="105"/>
      <c r="C432" s="13" t="s">
        <v>39</v>
      </c>
      <c r="D432" s="15"/>
      <c r="E432" s="16"/>
      <c r="F432" s="16"/>
      <c r="G432" s="16"/>
      <c r="H432" s="15"/>
      <c r="I432" s="20"/>
      <c r="J432" s="20"/>
      <c r="K432" s="144"/>
      <c r="L432" s="147"/>
      <c r="M432" s="147"/>
      <c r="N432" s="108"/>
      <c r="O432" s="108"/>
      <c r="P432" s="181"/>
    </row>
    <row r="433" spans="9:19" x14ac:dyDescent="0.25">
      <c r="I433" s="41"/>
      <c r="J433" s="41"/>
      <c r="K433" s="42"/>
      <c r="L433" s="43"/>
      <c r="M433" s="43"/>
      <c r="N433" s="41"/>
      <c r="O433" s="41"/>
      <c r="P433" s="41"/>
      <c r="Q433" s="41"/>
      <c r="R433" s="41"/>
      <c r="S433" s="41"/>
    </row>
    <row r="434" spans="9:19" x14ac:dyDescent="0.25">
      <c r="I434" s="41"/>
      <c r="J434" s="41"/>
      <c r="K434" s="42"/>
      <c r="L434" s="43"/>
      <c r="M434" s="43"/>
      <c r="N434" s="41"/>
      <c r="O434" s="41"/>
      <c r="P434" s="41"/>
      <c r="Q434" s="41"/>
      <c r="R434" s="41"/>
      <c r="S434" s="41"/>
    </row>
    <row r="435" spans="9:19" x14ac:dyDescent="0.25">
      <c r="I435" s="41"/>
      <c r="J435" s="41"/>
      <c r="K435" s="42"/>
      <c r="L435" s="43"/>
      <c r="M435" s="43"/>
      <c r="N435" s="41"/>
      <c r="O435" s="41"/>
      <c r="P435" s="41"/>
      <c r="Q435" s="41"/>
      <c r="R435" s="41"/>
      <c r="S435" s="41"/>
    </row>
    <row r="436" spans="9:19" x14ac:dyDescent="0.25">
      <c r="I436" s="41"/>
      <c r="J436" s="41"/>
      <c r="K436" s="42"/>
      <c r="L436" s="43"/>
      <c r="M436" s="43"/>
      <c r="N436" s="41"/>
      <c r="O436" s="41"/>
      <c r="P436" s="41"/>
      <c r="Q436" s="41"/>
      <c r="R436" s="41"/>
      <c r="S436" s="41"/>
    </row>
    <row r="437" spans="9:19" x14ac:dyDescent="0.25">
      <c r="I437" s="41"/>
      <c r="J437" s="41"/>
      <c r="K437" s="42"/>
      <c r="L437" s="43"/>
      <c r="M437" s="43"/>
      <c r="N437" s="41"/>
      <c r="O437" s="41"/>
      <c r="P437" s="41"/>
      <c r="Q437" s="41"/>
      <c r="R437" s="41"/>
      <c r="S437" s="41"/>
    </row>
    <row r="438" spans="9:19" x14ac:dyDescent="0.25">
      <c r="I438" s="41"/>
      <c r="J438" s="41"/>
      <c r="K438" s="42"/>
      <c r="L438" s="43"/>
      <c r="M438" s="43"/>
      <c r="N438" s="41"/>
      <c r="O438" s="41"/>
      <c r="P438" s="41"/>
    </row>
    <row r="439" spans="9:19" x14ac:dyDescent="0.25">
      <c r="I439" s="41"/>
      <c r="J439" s="41"/>
      <c r="K439" s="42"/>
      <c r="L439" s="43"/>
      <c r="M439" s="43"/>
      <c r="N439" s="41"/>
      <c r="O439" s="41"/>
      <c r="P439" s="41"/>
    </row>
    <row r="440" spans="9:19" x14ac:dyDescent="0.25">
      <c r="I440" s="41"/>
      <c r="J440" s="41"/>
      <c r="K440" s="42"/>
      <c r="L440" s="43"/>
      <c r="M440" s="43"/>
      <c r="N440" s="41"/>
      <c r="O440" s="41"/>
      <c r="P440" s="41"/>
    </row>
    <row r="441" spans="9:19" x14ac:dyDescent="0.25">
      <c r="I441" s="41"/>
      <c r="J441" s="41"/>
      <c r="K441" s="42"/>
      <c r="L441" s="43"/>
      <c r="M441" s="43"/>
      <c r="N441" s="41"/>
      <c r="O441" s="41"/>
      <c r="P441" s="41"/>
    </row>
  </sheetData>
  <mergeCells count="677">
    <mergeCell ref="P418:P422"/>
    <mergeCell ref="P263:P267"/>
    <mergeCell ref="P268:P272"/>
    <mergeCell ref="O428:O432"/>
    <mergeCell ref="P428:P432"/>
    <mergeCell ref="A423:A427"/>
    <mergeCell ref="B423:B427"/>
    <mergeCell ref="K423:K427"/>
    <mergeCell ref="L423:P427"/>
    <mergeCell ref="A428:A432"/>
    <mergeCell ref="B428:B432"/>
    <mergeCell ref="K428:K432"/>
    <mergeCell ref="L428:L432"/>
    <mergeCell ref="M428:M432"/>
    <mergeCell ref="N428:N432"/>
    <mergeCell ref="O413:O417"/>
    <mergeCell ref="A418:A422"/>
    <mergeCell ref="B418:B422"/>
    <mergeCell ref="K418:K422"/>
    <mergeCell ref="L418:L422"/>
    <mergeCell ref="M418:M422"/>
    <mergeCell ref="N418:N422"/>
    <mergeCell ref="O418:O422"/>
    <mergeCell ref="A413:A417"/>
    <mergeCell ref="B413:B417"/>
    <mergeCell ref="K413:K417"/>
    <mergeCell ref="L413:L417"/>
    <mergeCell ref="M413:M417"/>
    <mergeCell ref="N413:N417"/>
    <mergeCell ref="O403:O407"/>
    <mergeCell ref="P403:P407"/>
    <mergeCell ref="A408:A412"/>
    <mergeCell ref="B408:B412"/>
    <mergeCell ref="K408:K412"/>
    <mergeCell ref="L408:P412"/>
    <mergeCell ref="A403:A407"/>
    <mergeCell ref="B403:B407"/>
    <mergeCell ref="K403:K407"/>
    <mergeCell ref="L403:L407"/>
    <mergeCell ref="M403:M407"/>
    <mergeCell ref="N403:N407"/>
    <mergeCell ref="P413:P417"/>
    <mergeCell ref="O393:O397"/>
    <mergeCell ref="P393:P397"/>
    <mergeCell ref="A398:A402"/>
    <mergeCell ref="B398:B402"/>
    <mergeCell ref="K398:K402"/>
    <mergeCell ref="L398:L402"/>
    <mergeCell ref="M398:M402"/>
    <mergeCell ref="N398:N402"/>
    <mergeCell ref="O398:O402"/>
    <mergeCell ref="P398:P402"/>
    <mergeCell ref="A393:A397"/>
    <mergeCell ref="B393:B397"/>
    <mergeCell ref="K393:K397"/>
    <mergeCell ref="L393:L397"/>
    <mergeCell ref="M393:M397"/>
    <mergeCell ref="N393:N397"/>
    <mergeCell ref="O383:O387"/>
    <mergeCell ref="P383:P387"/>
    <mergeCell ref="A388:A392"/>
    <mergeCell ref="B388:B392"/>
    <mergeCell ref="K388:K392"/>
    <mergeCell ref="L388:L392"/>
    <mergeCell ref="M388:M392"/>
    <mergeCell ref="N388:N392"/>
    <mergeCell ref="O388:O392"/>
    <mergeCell ref="P388:P392"/>
    <mergeCell ref="A383:A387"/>
    <mergeCell ref="B383:B387"/>
    <mergeCell ref="K383:K387"/>
    <mergeCell ref="L383:L387"/>
    <mergeCell ref="M383:M387"/>
    <mergeCell ref="N383:N387"/>
    <mergeCell ref="O373:O377"/>
    <mergeCell ref="P373:P377"/>
    <mergeCell ref="A378:A382"/>
    <mergeCell ref="B378:B382"/>
    <mergeCell ref="K378:K382"/>
    <mergeCell ref="L378:L382"/>
    <mergeCell ref="M378:M382"/>
    <mergeCell ref="N378:N382"/>
    <mergeCell ref="O378:O382"/>
    <mergeCell ref="P378:P382"/>
    <mergeCell ref="A373:A377"/>
    <mergeCell ref="B373:B377"/>
    <mergeCell ref="K373:K377"/>
    <mergeCell ref="L373:L377"/>
    <mergeCell ref="M373:M377"/>
    <mergeCell ref="N373:N377"/>
    <mergeCell ref="A368:A372"/>
    <mergeCell ref="B368:B372"/>
    <mergeCell ref="K368:K372"/>
    <mergeCell ref="L368:P372"/>
    <mergeCell ref="A363:A367"/>
    <mergeCell ref="B363:B367"/>
    <mergeCell ref="K363:K367"/>
    <mergeCell ref="L363:L367"/>
    <mergeCell ref="M363:M367"/>
    <mergeCell ref="N363:N367"/>
    <mergeCell ref="A358:A362"/>
    <mergeCell ref="B358:B362"/>
    <mergeCell ref="K358:K362"/>
    <mergeCell ref="L358:L362"/>
    <mergeCell ref="M358:M362"/>
    <mergeCell ref="N358:N362"/>
    <mergeCell ref="O358:O362"/>
    <mergeCell ref="P358:P362"/>
    <mergeCell ref="O363:O367"/>
    <mergeCell ref="P363:P367"/>
    <mergeCell ref="A348:A352"/>
    <mergeCell ref="B348:B352"/>
    <mergeCell ref="K348:K352"/>
    <mergeCell ref="L348:P352"/>
    <mergeCell ref="A353:A357"/>
    <mergeCell ref="B353:B357"/>
    <mergeCell ref="K353:K357"/>
    <mergeCell ref="L353:L357"/>
    <mergeCell ref="M353:M357"/>
    <mergeCell ref="N353:N357"/>
    <mergeCell ref="O353:O357"/>
    <mergeCell ref="P353:P357"/>
    <mergeCell ref="O338:O342"/>
    <mergeCell ref="P338:P342"/>
    <mergeCell ref="A343:A347"/>
    <mergeCell ref="B343:B347"/>
    <mergeCell ref="K343:K347"/>
    <mergeCell ref="L343:L347"/>
    <mergeCell ref="M343:M347"/>
    <mergeCell ref="N343:N347"/>
    <mergeCell ref="O343:O347"/>
    <mergeCell ref="P343:P347"/>
    <mergeCell ref="A338:A342"/>
    <mergeCell ref="B338:B342"/>
    <mergeCell ref="K338:K342"/>
    <mergeCell ref="L338:L342"/>
    <mergeCell ref="M338:M342"/>
    <mergeCell ref="N338:N342"/>
    <mergeCell ref="O328:O332"/>
    <mergeCell ref="P328:P332"/>
    <mergeCell ref="A333:A337"/>
    <mergeCell ref="B333:B337"/>
    <mergeCell ref="K333:K337"/>
    <mergeCell ref="L333:L337"/>
    <mergeCell ref="M333:M337"/>
    <mergeCell ref="N333:N337"/>
    <mergeCell ref="O333:O337"/>
    <mergeCell ref="P333:P337"/>
    <mergeCell ref="A328:A332"/>
    <mergeCell ref="B328:B332"/>
    <mergeCell ref="K328:K332"/>
    <mergeCell ref="L328:L332"/>
    <mergeCell ref="M328:M332"/>
    <mergeCell ref="N328:N332"/>
    <mergeCell ref="O318:O322"/>
    <mergeCell ref="P318:P322"/>
    <mergeCell ref="A323:A327"/>
    <mergeCell ref="B323:B327"/>
    <mergeCell ref="K323:K327"/>
    <mergeCell ref="L323:L327"/>
    <mergeCell ref="M323:M327"/>
    <mergeCell ref="N323:N327"/>
    <mergeCell ref="O323:O327"/>
    <mergeCell ref="P323:P327"/>
    <mergeCell ref="A318:A322"/>
    <mergeCell ref="B318:B322"/>
    <mergeCell ref="K318:K322"/>
    <mergeCell ref="L318:L322"/>
    <mergeCell ref="M318:M322"/>
    <mergeCell ref="N318:N322"/>
    <mergeCell ref="O308:O312"/>
    <mergeCell ref="P308:P312"/>
    <mergeCell ref="A313:A317"/>
    <mergeCell ref="B313:B317"/>
    <mergeCell ref="K313:K317"/>
    <mergeCell ref="L313:L317"/>
    <mergeCell ref="M313:M317"/>
    <mergeCell ref="N313:N317"/>
    <mergeCell ref="O313:O317"/>
    <mergeCell ref="P313:P317"/>
    <mergeCell ref="A308:A312"/>
    <mergeCell ref="B308:B312"/>
    <mergeCell ref="K308:K312"/>
    <mergeCell ref="L308:L312"/>
    <mergeCell ref="M308:M312"/>
    <mergeCell ref="N308:N312"/>
    <mergeCell ref="O298:O302"/>
    <mergeCell ref="P298:P302"/>
    <mergeCell ref="A303:A307"/>
    <mergeCell ref="B303:B307"/>
    <mergeCell ref="K303:K307"/>
    <mergeCell ref="L303:L307"/>
    <mergeCell ref="M303:M307"/>
    <mergeCell ref="N303:N307"/>
    <mergeCell ref="O303:O307"/>
    <mergeCell ref="P303:P307"/>
    <mergeCell ref="A298:A302"/>
    <mergeCell ref="B298:B302"/>
    <mergeCell ref="K298:K302"/>
    <mergeCell ref="L298:L302"/>
    <mergeCell ref="M298:M302"/>
    <mergeCell ref="N298:N302"/>
    <mergeCell ref="O288:O292"/>
    <mergeCell ref="P288:P292"/>
    <mergeCell ref="A293:A297"/>
    <mergeCell ref="B293:B297"/>
    <mergeCell ref="K293:K297"/>
    <mergeCell ref="L293:L297"/>
    <mergeCell ref="M293:M297"/>
    <mergeCell ref="N293:N297"/>
    <mergeCell ref="O293:O297"/>
    <mergeCell ref="P293:P297"/>
    <mergeCell ref="A288:A292"/>
    <mergeCell ref="B288:B292"/>
    <mergeCell ref="K288:K292"/>
    <mergeCell ref="L288:L292"/>
    <mergeCell ref="M288:M292"/>
    <mergeCell ref="N288:N292"/>
    <mergeCell ref="O278:O282"/>
    <mergeCell ref="P278:P282"/>
    <mergeCell ref="A283:A287"/>
    <mergeCell ref="B283:B287"/>
    <mergeCell ref="K283:K287"/>
    <mergeCell ref="L283:L287"/>
    <mergeCell ref="M283:M287"/>
    <mergeCell ref="N283:N287"/>
    <mergeCell ref="O283:O287"/>
    <mergeCell ref="P283:P287"/>
    <mergeCell ref="A278:A282"/>
    <mergeCell ref="B278:B282"/>
    <mergeCell ref="K278:K282"/>
    <mergeCell ref="L278:L282"/>
    <mergeCell ref="M278:M282"/>
    <mergeCell ref="N278:N282"/>
    <mergeCell ref="O268:O272"/>
    <mergeCell ref="A273:A277"/>
    <mergeCell ref="B273:B277"/>
    <mergeCell ref="K273:K277"/>
    <mergeCell ref="L273:L277"/>
    <mergeCell ref="M273:M277"/>
    <mergeCell ref="N273:N277"/>
    <mergeCell ref="O273:O277"/>
    <mergeCell ref="P273:P277"/>
    <mergeCell ref="A268:A272"/>
    <mergeCell ref="B268:B272"/>
    <mergeCell ref="K268:K272"/>
    <mergeCell ref="L268:L272"/>
    <mergeCell ref="M268:M272"/>
    <mergeCell ref="N268:N272"/>
    <mergeCell ref="N253:N257"/>
    <mergeCell ref="O253:O257"/>
    <mergeCell ref="A248:A252"/>
    <mergeCell ref="B248:B252"/>
    <mergeCell ref="K248:K252"/>
    <mergeCell ref="L248:L252"/>
    <mergeCell ref="M248:M252"/>
    <mergeCell ref="N248:N252"/>
    <mergeCell ref="A263:A267"/>
    <mergeCell ref="B263:B267"/>
    <mergeCell ref="K263:K267"/>
    <mergeCell ref="L263:L267"/>
    <mergeCell ref="M263:M267"/>
    <mergeCell ref="N263:N267"/>
    <mergeCell ref="O263:O267"/>
    <mergeCell ref="A258:A262"/>
    <mergeCell ref="B258:B262"/>
    <mergeCell ref="K258:K262"/>
    <mergeCell ref="L258:L262"/>
    <mergeCell ref="M258:M262"/>
    <mergeCell ref="N258:N262"/>
    <mergeCell ref="O258:O262"/>
    <mergeCell ref="P258:P262"/>
    <mergeCell ref="O238:O242"/>
    <mergeCell ref="P238:P242"/>
    <mergeCell ref="A243:A247"/>
    <mergeCell ref="B243:B247"/>
    <mergeCell ref="K243:K247"/>
    <mergeCell ref="L243:L247"/>
    <mergeCell ref="M243:M247"/>
    <mergeCell ref="N243:N247"/>
    <mergeCell ref="O243:O247"/>
    <mergeCell ref="P243:P247"/>
    <mergeCell ref="A238:A242"/>
    <mergeCell ref="B238:B242"/>
    <mergeCell ref="K238:K242"/>
    <mergeCell ref="L238:L242"/>
    <mergeCell ref="M238:M242"/>
    <mergeCell ref="N238:N242"/>
    <mergeCell ref="O248:O252"/>
    <mergeCell ref="P248:P252"/>
    <mergeCell ref="A253:A257"/>
    <mergeCell ref="B253:B257"/>
    <mergeCell ref="K253:K257"/>
    <mergeCell ref="L253:L257"/>
    <mergeCell ref="M253:M257"/>
    <mergeCell ref="O228:O232"/>
    <mergeCell ref="P228:P232"/>
    <mergeCell ref="A233:A237"/>
    <mergeCell ref="B233:B237"/>
    <mergeCell ref="K233:K237"/>
    <mergeCell ref="L233:L237"/>
    <mergeCell ref="M233:M237"/>
    <mergeCell ref="N233:N237"/>
    <mergeCell ref="O233:O237"/>
    <mergeCell ref="P233:P237"/>
    <mergeCell ref="A228:A232"/>
    <mergeCell ref="B228:B232"/>
    <mergeCell ref="K228:K232"/>
    <mergeCell ref="L228:L232"/>
    <mergeCell ref="M228:M232"/>
    <mergeCell ref="N228:N232"/>
    <mergeCell ref="O218:O222"/>
    <mergeCell ref="P218:P222"/>
    <mergeCell ref="A223:A227"/>
    <mergeCell ref="B223:B227"/>
    <mergeCell ref="K223:K227"/>
    <mergeCell ref="L223:L227"/>
    <mergeCell ref="M223:M227"/>
    <mergeCell ref="N223:N227"/>
    <mergeCell ref="O223:O227"/>
    <mergeCell ref="P223:P227"/>
    <mergeCell ref="A218:A222"/>
    <mergeCell ref="B218:B222"/>
    <mergeCell ref="K218:K222"/>
    <mergeCell ref="L218:L222"/>
    <mergeCell ref="M218:M222"/>
    <mergeCell ref="N218:N222"/>
    <mergeCell ref="O208:O212"/>
    <mergeCell ref="P208:P212"/>
    <mergeCell ref="A213:A217"/>
    <mergeCell ref="B213:B217"/>
    <mergeCell ref="K213:K217"/>
    <mergeCell ref="L213:L217"/>
    <mergeCell ref="M213:M217"/>
    <mergeCell ref="N213:N217"/>
    <mergeCell ref="O213:O217"/>
    <mergeCell ref="P213:P217"/>
    <mergeCell ref="A208:A212"/>
    <mergeCell ref="B208:B212"/>
    <mergeCell ref="K208:K212"/>
    <mergeCell ref="L208:L212"/>
    <mergeCell ref="M208:M212"/>
    <mergeCell ref="N208:N212"/>
    <mergeCell ref="O198:O202"/>
    <mergeCell ref="P198:P202"/>
    <mergeCell ref="A203:A207"/>
    <mergeCell ref="B203:B207"/>
    <mergeCell ref="K203:K207"/>
    <mergeCell ref="L203:L207"/>
    <mergeCell ref="M203:M207"/>
    <mergeCell ref="N203:N207"/>
    <mergeCell ref="O203:O207"/>
    <mergeCell ref="P203:P207"/>
    <mergeCell ref="A198:A202"/>
    <mergeCell ref="B198:B202"/>
    <mergeCell ref="K198:K202"/>
    <mergeCell ref="L198:L202"/>
    <mergeCell ref="M198:M202"/>
    <mergeCell ref="N198:N202"/>
    <mergeCell ref="O188:O192"/>
    <mergeCell ref="P188:P192"/>
    <mergeCell ref="A193:A197"/>
    <mergeCell ref="B193:B197"/>
    <mergeCell ref="K193:K197"/>
    <mergeCell ref="L193:L197"/>
    <mergeCell ref="M193:M197"/>
    <mergeCell ref="N193:N197"/>
    <mergeCell ref="O193:O197"/>
    <mergeCell ref="P193:P197"/>
    <mergeCell ref="A188:A192"/>
    <mergeCell ref="B188:B192"/>
    <mergeCell ref="K188:K192"/>
    <mergeCell ref="L188:L192"/>
    <mergeCell ref="M188:M192"/>
    <mergeCell ref="N188:N192"/>
    <mergeCell ref="O178:O182"/>
    <mergeCell ref="P178:P182"/>
    <mergeCell ref="A183:A187"/>
    <mergeCell ref="B183:B187"/>
    <mergeCell ref="K183:K187"/>
    <mergeCell ref="L183:L187"/>
    <mergeCell ref="M183:M187"/>
    <mergeCell ref="N183:N187"/>
    <mergeCell ref="O183:O187"/>
    <mergeCell ref="P183:P187"/>
    <mergeCell ref="A178:A182"/>
    <mergeCell ref="B178:B182"/>
    <mergeCell ref="K178:K182"/>
    <mergeCell ref="L178:L182"/>
    <mergeCell ref="M178:M182"/>
    <mergeCell ref="N178:N182"/>
    <mergeCell ref="O168:O172"/>
    <mergeCell ref="P168:P172"/>
    <mergeCell ref="A173:A177"/>
    <mergeCell ref="B173:B177"/>
    <mergeCell ref="K173:K177"/>
    <mergeCell ref="L173:L177"/>
    <mergeCell ref="M173:M177"/>
    <mergeCell ref="N173:N177"/>
    <mergeCell ref="O173:O177"/>
    <mergeCell ref="P173:P177"/>
    <mergeCell ref="A168:A172"/>
    <mergeCell ref="B168:B172"/>
    <mergeCell ref="K168:K172"/>
    <mergeCell ref="L168:L172"/>
    <mergeCell ref="M168:M172"/>
    <mergeCell ref="N168:N172"/>
    <mergeCell ref="O158:O162"/>
    <mergeCell ref="P158:P162"/>
    <mergeCell ref="A163:A167"/>
    <mergeCell ref="B163:B167"/>
    <mergeCell ref="K163:K167"/>
    <mergeCell ref="L163:L167"/>
    <mergeCell ref="M163:M167"/>
    <mergeCell ref="N163:N167"/>
    <mergeCell ref="O163:O167"/>
    <mergeCell ref="P163:P167"/>
    <mergeCell ref="A158:A162"/>
    <mergeCell ref="B158:B162"/>
    <mergeCell ref="K158:K162"/>
    <mergeCell ref="L158:L162"/>
    <mergeCell ref="M158:M162"/>
    <mergeCell ref="N158:N162"/>
    <mergeCell ref="O148:O152"/>
    <mergeCell ref="P148:P152"/>
    <mergeCell ref="A153:A157"/>
    <mergeCell ref="B153:B157"/>
    <mergeCell ref="K153:K157"/>
    <mergeCell ref="L153:L157"/>
    <mergeCell ref="M153:M157"/>
    <mergeCell ref="N153:N157"/>
    <mergeCell ref="O153:O157"/>
    <mergeCell ref="P153:P157"/>
    <mergeCell ref="A148:A152"/>
    <mergeCell ref="B148:B152"/>
    <mergeCell ref="K148:K152"/>
    <mergeCell ref="L148:L152"/>
    <mergeCell ref="M148:M152"/>
    <mergeCell ref="N148:N152"/>
    <mergeCell ref="O138:O142"/>
    <mergeCell ref="P138:P142"/>
    <mergeCell ref="A143:A147"/>
    <mergeCell ref="B143:B147"/>
    <mergeCell ref="K143:K147"/>
    <mergeCell ref="L143:L147"/>
    <mergeCell ref="M143:M147"/>
    <mergeCell ref="N143:N147"/>
    <mergeCell ref="O143:O147"/>
    <mergeCell ref="P143:P147"/>
    <mergeCell ref="A138:A142"/>
    <mergeCell ref="B138:B142"/>
    <mergeCell ref="K138:K142"/>
    <mergeCell ref="L138:L142"/>
    <mergeCell ref="M138:M142"/>
    <mergeCell ref="N138:N142"/>
    <mergeCell ref="O128:O132"/>
    <mergeCell ref="P128:P132"/>
    <mergeCell ref="A133:A137"/>
    <mergeCell ref="B133:B137"/>
    <mergeCell ref="K133:K137"/>
    <mergeCell ref="L133:L137"/>
    <mergeCell ref="M133:M137"/>
    <mergeCell ref="N133:N137"/>
    <mergeCell ref="O133:O137"/>
    <mergeCell ref="P133:P137"/>
    <mergeCell ref="A128:A132"/>
    <mergeCell ref="B128:B132"/>
    <mergeCell ref="K128:K132"/>
    <mergeCell ref="L128:L132"/>
    <mergeCell ref="M128:M132"/>
    <mergeCell ref="N128:N132"/>
    <mergeCell ref="O118:O122"/>
    <mergeCell ref="P118:P122"/>
    <mergeCell ref="A123:A127"/>
    <mergeCell ref="B123:B127"/>
    <mergeCell ref="K123:K127"/>
    <mergeCell ref="L123:L127"/>
    <mergeCell ref="M123:M127"/>
    <mergeCell ref="N123:N127"/>
    <mergeCell ref="O123:O127"/>
    <mergeCell ref="P123:P127"/>
    <mergeCell ref="A118:A122"/>
    <mergeCell ref="B118:B122"/>
    <mergeCell ref="K118:K122"/>
    <mergeCell ref="L118:L122"/>
    <mergeCell ref="M118:M122"/>
    <mergeCell ref="N118:N122"/>
    <mergeCell ref="O108:O112"/>
    <mergeCell ref="P108:P112"/>
    <mergeCell ref="A113:A117"/>
    <mergeCell ref="B113:B117"/>
    <mergeCell ref="K113:K117"/>
    <mergeCell ref="L113:L117"/>
    <mergeCell ref="M113:M117"/>
    <mergeCell ref="N113:N117"/>
    <mergeCell ref="O113:O117"/>
    <mergeCell ref="P113:P117"/>
    <mergeCell ref="A108:A112"/>
    <mergeCell ref="B108:B112"/>
    <mergeCell ref="K108:K112"/>
    <mergeCell ref="L108:L112"/>
    <mergeCell ref="M108:M112"/>
    <mergeCell ref="N108:N112"/>
    <mergeCell ref="O98:O102"/>
    <mergeCell ref="P98:P102"/>
    <mergeCell ref="A103:A107"/>
    <mergeCell ref="B103:B107"/>
    <mergeCell ref="K103:K107"/>
    <mergeCell ref="L103:L107"/>
    <mergeCell ref="M103:M107"/>
    <mergeCell ref="N103:N107"/>
    <mergeCell ref="O103:O107"/>
    <mergeCell ref="P103:P107"/>
    <mergeCell ref="A98:A102"/>
    <mergeCell ref="B98:B102"/>
    <mergeCell ref="K98:K102"/>
    <mergeCell ref="L98:L102"/>
    <mergeCell ref="M98:M102"/>
    <mergeCell ref="N98:N102"/>
    <mergeCell ref="A93:A97"/>
    <mergeCell ref="B93:B97"/>
    <mergeCell ref="K93:K97"/>
    <mergeCell ref="L93:L97"/>
    <mergeCell ref="M93:M97"/>
    <mergeCell ref="N93:N97"/>
    <mergeCell ref="O93:O97"/>
    <mergeCell ref="P93:P97"/>
    <mergeCell ref="A88:A92"/>
    <mergeCell ref="B88:B92"/>
    <mergeCell ref="K88:K92"/>
    <mergeCell ref="L88:L92"/>
    <mergeCell ref="M88:M92"/>
    <mergeCell ref="N88:N92"/>
    <mergeCell ref="A83:A87"/>
    <mergeCell ref="B83:B87"/>
    <mergeCell ref="K83:K87"/>
    <mergeCell ref="L83:L87"/>
    <mergeCell ref="M83:M87"/>
    <mergeCell ref="N83:N87"/>
    <mergeCell ref="O83:O87"/>
    <mergeCell ref="P83:P87"/>
    <mergeCell ref="A78:A82"/>
    <mergeCell ref="B78:B82"/>
    <mergeCell ref="K78:K82"/>
    <mergeCell ref="L78:L82"/>
    <mergeCell ref="M78:M82"/>
    <mergeCell ref="N78:N82"/>
    <mergeCell ref="A73:A77"/>
    <mergeCell ref="B73:B77"/>
    <mergeCell ref="K73:K77"/>
    <mergeCell ref="L73:L77"/>
    <mergeCell ref="M73:M77"/>
    <mergeCell ref="N73:N77"/>
    <mergeCell ref="O73:O77"/>
    <mergeCell ref="P73:P77"/>
    <mergeCell ref="A68:A72"/>
    <mergeCell ref="B68:B72"/>
    <mergeCell ref="K68:K72"/>
    <mergeCell ref="L68:L72"/>
    <mergeCell ref="M68:M72"/>
    <mergeCell ref="N68:N72"/>
    <mergeCell ref="A63:A67"/>
    <mergeCell ref="B63:B67"/>
    <mergeCell ref="K63:K67"/>
    <mergeCell ref="L63:L67"/>
    <mergeCell ref="M63:M67"/>
    <mergeCell ref="N63:N67"/>
    <mergeCell ref="O63:O67"/>
    <mergeCell ref="P63:P67"/>
    <mergeCell ref="A58:A62"/>
    <mergeCell ref="B58:B62"/>
    <mergeCell ref="K58:K62"/>
    <mergeCell ref="L58:L62"/>
    <mergeCell ref="M58:M62"/>
    <mergeCell ref="N58:N62"/>
    <mergeCell ref="A53:A57"/>
    <mergeCell ref="B53:B57"/>
    <mergeCell ref="K53:K57"/>
    <mergeCell ref="L53:L57"/>
    <mergeCell ref="M53:M57"/>
    <mergeCell ref="N53:N57"/>
    <mergeCell ref="O53:O57"/>
    <mergeCell ref="P53:P57"/>
    <mergeCell ref="A48:A52"/>
    <mergeCell ref="B48:B52"/>
    <mergeCell ref="K48:K52"/>
    <mergeCell ref="L48:L52"/>
    <mergeCell ref="M48:M52"/>
    <mergeCell ref="N48:N52"/>
    <mergeCell ref="A43:A47"/>
    <mergeCell ref="B43:B47"/>
    <mergeCell ref="K43:K47"/>
    <mergeCell ref="L43:L47"/>
    <mergeCell ref="M43:M47"/>
    <mergeCell ref="N43:N47"/>
    <mergeCell ref="O43:O47"/>
    <mergeCell ref="P43:P47"/>
    <mergeCell ref="A38:A42"/>
    <mergeCell ref="B38:B42"/>
    <mergeCell ref="K38:K42"/>
    <mergeCell ref="L38:L42"/>
    <mergeCell ref="M38:M42"/>
    <mergeCell ref="N38:N42"/>
    <mergeCell ref="A33:A37"/>
    <mergeCell ref="B33:B37"/>
    <mergeCell ref="K33:K37"/>
    <mergeCell ref="L33:L37"/>
    <mergeCell ref="M33:M37"/>
    <mergeCell ref="N33:N37"/>
    <mergeCell ref="O33:O37"/>
    <mergeCell ref="P33:P37"/>
    <mergeCell ref="A28:A32"/>
    <mergeCell ref="B28:B32"/>
    <mergeCell ref="K28:K32"/>
    <mergeCell ref="L28:L32"/>
    <mergeCell ref="M28:M32"/>
    <mergeCell ref="N28:N32"/>
    <mergeCell ref="A23:A27"/>
    <mergeCell ref="B23:B27"/>
    <mergeCell ref="K23:K27"/>
    <mergeCell ref="L23:L27"/>
    <mergeCell ref="M23:M27"/>
    <mergeCell ref="N23:N27"/>
    <mergeCell ref="O23:O27"/>
    <mergeCell ref="P23:P27"/>
    <mergeCell ref="A18:A22"/>
    <mergeCell ref="B18:B22"/>
    <mergeCell ref="K18:K22"/>
    <mergeCell ref="L18:L22"/>
    <mergeCell ref="M18:M22"/>
    <mergeCell ref="N18:N22"/>
    <mergeCell ref="A8:A12"/>
    <mergeCell ref="B8:B12"/>
    <mergeCell ref="K8:K12"/>
    <mergeCell ref="L8:P12"/>
    <mergeCell ref="A13:A17"/>
    <mergeCell ref="B13:B17"/>
    <mergeCell ref="K13:K17"/>
    <mergeCell ref="B4:B6"/>
    <mergeCell ref="C4:C6"/>
    <mergeCell ref="D4:H4"/>
    <mergeCell ref="I4:I6"/>
    <mergeCell ref="J4:J6"/>
    <mergeCell ref="K4:K6"/>
    <mergeCell ref="L4:O4"/>
    <mergeCell ref="P4:P6"/>
    <mergeCell ref="D5:D6"/>
    <mergeCell ref="E5:E6"/>
    <mergeCell ref="F5:F6"/>
    <mergeCell ref="G5:G6"/>
    <mergeCell ref="H5:H6"/>
    <mergeCell ref="L5:L6"/>
    <mergeCell ref="N5:O5"/>
    <mergeCell ref="Q144:S145"/>
    <mergeCell ref="Q140:S140"/>
    <mergeCell ref="Q135:S135"/>
    <mergeCell ref="Q130:S130"/>
    <mergeCell ref="Q120:S120"/>
    <mergeCell ref="Q235:S235"/>
    <mergeCell ref="L13:P17"/>
    <mergeCell ref="C1:O3"/>
    <mergeCell ref="O18:O22"/>
    <mergeCell ref="P18:P22"/>
    <mergeCell ref="O28:O32"/>
    <mergeCell ref="P28:P32"/>
    <mergeCell ref="O38:O42"/>
    <mergeCell ref="P38:P42"/>
    <mergeCell ref="O48:O52"/>
    <mergeCell ref="P48:P52"/>
    <mergeCell ref="O58:O62"/>
    <mergeCell ref="P58:P62"/>
    <mergeCell ref="O68:O72"/>
    <mergeCell ref="P68:P72"/>
    <mergeCell ref="O78:O82"/>
    <mergeCell ref="P78:P82"/>
    <mergeCell ref="O88:O92"/>
    <mergeCell ref="P88:P92"/>
  </mergeCells>
  <pageMargins left="0.7" right="0.7" top="0.75" bottom="0.75"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3:J18"/>
  <sheetViews>
    <sheetView topLeftCell="A13" workbookViewId="0">
      <selection activeCell="J16" sqref="J16:J18"/>
    </sheetView>
  </sheetViews>
  <sheetFormatPr defaultRowHeight="15" x14ac:dyDescent="0.25"/>
  <sheetData>
    <row r="13" spans="10:10" ht="18.75" x14ac:dyDescent="0.3">
      <c r="J13" s="82" t="s">
        <v>391</v>
      </c>
    </row>
    <row r="16" spans="10:10" ht="409.5" x14ac:dyDescent="0.25">
      <c r="J16" s="83" t="s">
        <v>398</v>
      </c>
    </row>
    <row r="18" spans="10:10" ht="185.25" x14ac:dyDescent="0.25">
      <c r="J18" s="83" t="s">
        <v>399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на 05.04.24</vt:lpstr>
      <vt:lpstr>Лист1</vt:lpstr>
      <vt:lpstr>'на 05.04.24'!Область_печати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Dexp</cp:lastModifiedBy>
  <cp:lastPrinted>2024-09-05T08:04:31Z</cp:lastPrinted>
  <dcterms:created xsi:type="dcterms:W3CDTF">2015-06-05T18:17:20Z</dcterms:created>
  <dcterms:modified xsi:type="dcterms:W3CDTF">2024-10-11T04:28:07Z</dcterms:modified>
</cp:coreProperties>
</file>